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60" firstSheet="2" activeTab="7"/>
  </bookViews>
  <sheets>
    <sheet name="附件1.财决01表" sheetId="1" r:id="rId1"/>
    <sheet name="附件2.单位构成情况" sheetId="2" r:id="rId2"/>
    <sheet name="附件3.财决03表批复" sheetId="3" r:id="rId3"/>
    <sheet name="附件4.财决04表批复" sheetId="4" r:id="rId4"/>
    <sheet name="附件5.财决05表批复" sheetId="5" r:id="rId5"/>
    <sheet name="附件6.财决07表" sheetId="6" r:id="rId6"/>
    <sheet name="附件7.财决09表 " sheetId="7" r:id="rId7"/>
    <sheet name="附件11.“三公”经费决算公开表" sheetId="8" r:id="rId8"/>
  </sheets>
  <definedNames>
    <definedName name="_xlnm.Print_Titles" localSheetId="2">'附件3.财决03表批复'!$2:$6</definedName>
    <definedName name="_xlnm.Print_Titles" localSheetId="3">'附件4.财决04表批复'!$2:$6</definedName>
    <definedName name="_xlnm.Print_Titles" localSheetId="4">'附件5.财决05表批复'!$2:$7</definedName>
    <definedName name="_xlnm.Print_Titles" localSheetId="5">'附件6.财决07表'!$1:$6</definedName>
  </definedNames>
  <calcPr fullCalcOnLoad="1"/>
</workbook>
</file>

<file path=xl/sharedStrings.xml><?xml version="1.0" encoding="utf-8"?>
<sst xmlns="http://schemas.openxmlformats.org/spreadsheetml/2006/main" count="568" uniqueCount="222">
  <si>
    <t>附件1：</t>
  </si>
  <si>
    <t>金额单位：元</t>
  </si>
  <si>
    <t>收入</t>
  </si>
  <si>
    <t/>
  </si>
  <si>
    <t>支出</t>
  </si>
  <si>
    <t>项      目</t>
  </si>
  <si>
    <t>行次</t>
  </si>
  <si>
    <t>决算批复数</t>
  </si>
  <si>
    <t>项目(按支出性质和经济分类)</t>
  </si>
  <si>
    <t>栏次</t>
  </si>
  <si>
    <t>1</t>
  </si>
  <si>
    <t xml:space="preserve">   一、财政拨款收入</t>
  </si>
  <si>
    <t xml:space="preserve">    一、基本支出</t>
  </si>
  <si>
    <t xml:space="preserve">     其中：公共预算财政拨款</t>
  </si>
  <si>
    <t xml:space="preserve">     其中：财政拨款</t>
  </si>
  <si>
    <t>　　       政府性基金</t>
  </si>
  <si>
    <t xml:space="preserve">       其中：政府性基金</t>
  </si>
  <si>
    <t xml:space="preserve">   二、上级补助收入</t>
  </si>
  <si>
    <t xml:space="preserve">    二、项目支出</t>
  </si>
  <si>
    <t xml:space="preserve">   三、事业收入</t>
  </si>
  <si>
    <t xml:space="preserve">    其中:财政专户管理资金</t>
  </si>
  <si>
    <t xml:space="preserve">      其中：政府性基金</t>
  </si>
  <si>
    <t xml:space="preserve">   四、经营收入</t>
  </si>
  <si>
    <t xml:space="preserve"> </t>
  </si>
  <si>
    <t xml:space="preserve">    三、上缴上级支出</t>
  </si>
  <si>
    <t xml:space="preserve">   五、附属单位上缴收入</t>
  </si>
  <si>
    <t xml:space="preserve">    四、经营支出</t>
  </si>
  <si>
    <t xml:space="preserve">   六、其他收入</t>
  </si>
  <si>
    <t xml:space="preserve">    五、对附属单位补助支出</t>
  </si>
  <si>
    <t xml:space="preserve">     其中：本级横向财政拨款</t>
  </si>
  <si>
    <t>　　　     非本级财政拨款</t>
  </si>
  <si>
    <t>支出经济分类</t>
  </si>
  <si>
    <t>基本支出和项目支出合计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</si>
  <si>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</si>
  <si>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</si>
  <si>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</si>
  <si>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</si>
  <si>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</si>
  <si>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</si>
  <si>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</si>
  <si>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</si>
  <si>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</si>
  <si>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</si>
  <si>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本年收入合计</t>
  </si>
  <si>
    <t>本年支出合计</t>
  </si>
  <si>
    <t xml:space="preserve">    年末结转和结余</t>
  </si>
  <si>
    <t xml:space="preserve">    用事业基金弥补收支差额</t>
  </si>
  <si>
    <t xml:space="preserve">     基本支出结转和结余</t>
  </si>
  <si>
    <t xml:space="preserve">    上年结转和结余</t>
  </si>
  <si>
    <t xml:space="preserve">       其中：财政拨款结转和结余</t>
  </si>
  <si>
    <t xml:space="preserve">      基本支出结转和结余</t>
  </si>
  <si>
    <t xml:space="preserve">     项目支出结转和结余</t>
  </si>
  <si>
    <t xml:space="preserve">      其中：财政拨款结转和结余</t>
  </si>
  <si>
    <t xml:space="preserve">    经营结余</t>
  </si>
  <si>
    <t>合    计</t>
  </si>
  <si>
    <t>附件2：</t>
  </si>
  <si>
    <t>2013年度部门决算单位构成情况表</t>
  </si>
  <si>
    <t>序号</t>
  </si>
  <si>
    <t>单位名称</t>
  </si>
  <si>
    <t>本年收入</t>
  </si>
  <si>
    <t>本年支出</t>
  </si>
  <si>
    <t>...</t>
  </si>
  <si>
    <t>....</t>
  </si>
  <si>
    <t>附件3：</t>
  </si>
  <si>
    <t>支出功能分类科目编码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</si>
  <si>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</si>
  <si>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</si>
  <si>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</si>
  <si>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</si>
  <si>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</si>
  <si>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</si>
  <si>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</si>
  <si>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</si>
  <si>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</si>
  <si>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</si>
  <si>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2</t>
  </si>
  <si>
    <t>3</t>
  </si>
  <si>
    <t>4</t>
  </si>
  <si>
    <t>合计</t>
  </si>
  <si>
    <t>附件4：</t>
  </si>
  <si>
    <t>基本支出</t>
  </si>
  <si>
    <t>项目支出</t>
  </si>
  <si>
    <t>上缴上级支出</t>
  </si>
  <si>
    <t>经营支出</t>
  </si>
  <si>
    <t>对附属单位补助支出</t>
  </si>
  <si>
    <t>5</t>
  </si>
  <si>
    <t>6</t>
  </si>
  <si>
    <t>附件5：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</si>
  <si>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</si>
  <si>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</si>
  <si>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</si>
  <si>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</si>
  <si>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</si>
  <si>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</si>
  <si>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</si>
  <si>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</si>
  <si>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</si>
  <si>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</si>
  <si>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r>
      <t>附件</t>
    </r>
    <r>
      <rPr>
        <sz val="10"/>
        <color indexed="8"/>
        <rFont val="Arial"/>
        <family val="2"/>
      </rPr>
      <t xml:space="preserve">6 </t>
    </r>
    <r>
      <rPr>
        <sz val="10"/>
        <color indexed="8"/>
        <rFont val="宋体"/>
        <family val="0"/>
      </rPr>
      <t>：</t>
    </r>
  </si>
  <si>
    <t>科目编码</t>
  </si>
  <si>
    <t>科目（项目）名称</t>
  </si>
  <si>
    <t>上年结转和结余</t>
  </si>
  <si>
    <t>年末结转和结余</t>
  </si>
  <si>
    <t>基本支出结转和结余</t>
  </si>
  <si>
    <t>项目支出结转和结余</t>
  </si>
  <si>
    <t>小计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</si>
  <si>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</si>
  <si>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</si>
  <si>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</si>
  <si>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</si>
  <si>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</si>
  <si>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附件7：</t>
  </si>
  <si>
    <t>2013年财政拨款“三公”经费决算表</t>
  </si>
  <si>
    <t>项  目</t>
  </si>
  <si>
    <t>2013年决算数</t>
  </si>
  <si>
    <t>2012年决算数</t>
  </si>
  <si>
    <t>2013年预算数</t>
  </si>
  <si>
    <t>2013年决算比2013年预算增减%</t>
  </si>
  <si>
    <t>备注</t>
  </si>
  <si>
    <t>总  计</t>
  </si>
  <si>
    <t>1.因公出国（境）费</t>
  </si>
  <si>
    <t>2.公务接待费</t>
  </si>
  <si>
    <t>3.公务用车费</t>
  </si>
  <si>
    <t xml:space="preserve">  其中：公务用车运行维护费</t>
  </si>
  <si>
    <t xml:space="preserve">        公务用车购置费</t>
  </si>
  <si>
    <t>晋城市水务局（本级）</t>
  </si>
  <si>
    <t>晋城市水利水电规划处</t>
  </si>
  <si>
    <t>一般公共服务</t>
  </si>
  <si>
    <t>人力资源服务</t>
  </si>
  <si>
    <t>政府特殊津贴</t>
  </si>
  <si>
    <t>社会保障和就业</t>
  </si>
  <si>
    <t>行政事业单位离退休</t>
  </si>
  <si>
    <t>归口管理的行政单位离退休</t>
  </si>
  <si>
    <t>事业单位离退休</t>
  </si>
  <si>
    <t>基础设施建设和经济发展</t>
  </si>
  <si>
    <t>其他大中型水库移民后期扶持基金支出</t>
  </si>
  <si>
    <t>小型水库移民辅助基金支出</t>
  </si>
  <si>
    <t>其他小型水库移民扶助基金支出</t>
  </si>
  <si>
    <t>城乡社区事务</t>
  </si>
  <si>
    <t>国有土地使用权出让收入安排的支出</t>
  </si>
  <si>
    <t>农田水利建设资金安排的支出</t>
  </si>
  <si>
    <t>农林水事务</t>
  </si>
  <si>
    <t>农业</t>
  </si>
  <si>
    <t>农业资源保护与利用</t>
  </si>
  <si>
    <t>水利</t>
  </si>
  <si>
    <t>行政运行</t>
  </si>
  <si>
    <t>一般行政管理事务</t>
  </si>
  <si>
    <t>机关服务</t>
  </si>
  <si>
    <t>水利行业业务管理</t>
  </si>
  <si>
    <t>水利工程建设</t>
  </si>
  <si>
    <t>水利工程运行与维护</t>
  </si>
  <si>
    <t>水利前期工作</t>
  </si>
  <si>
    <t>水利执法监督</t>
  </si>
  <si>
    <t>水土保持</t>
  </si>
  <si>
    <t>防汛</t>
  </si>
  <si>
    <t>抗旱</t>
  </si>
  <si>
    <t>农田水利</t>
  </si>
  <si>
    <t>水利技术推广和培训</t>
  </si>
  <si>
    <t>水资源费安排的支出</t>
  </si>
  <si>
    <t>其他水利支出</t>
  </si>
  <si>
    <t>地方水利建设基金支出</t>
  </si>
  <si>
    <t>资源勘探电力信息等事务</t>
  </si>
  <si>
    <t>山西省煤炭可持续发展基金支出</t>
  </si>
  <si>
    <t>生态环境治理</t>
  </si>
  <si>
    <t>资源地区转型和接替产业发展</t>
  </si>
  <si>
    <t>国土资源气象等事务</t>
  </si>
  <si>
    <t>国土资源事务</t>
  </si>
  <si>
    <t>矿产资源专项收入安排的支出</t>
  </si>
  <si>
    <t>住房保障支出</t>
  </si>
  <si>
    <t>住房改革支出</t>
  </si>
  <si>
    <t>住房公积金</t>
  </si>
  <si>
    <t>其他支出</t>
  </si>
  <si>
    <t>其他政府性基金支出</t>
  </si>
  <si>
    <t>城市建设支出</t>
  </si>
  <si>
    <t>水资源节约管理与保护</t>
  </si>
  <si>
    <t>其他地方水利建设基金支出</t>
  </si>
  <si>
    <t>大中型水库库区基金支出</t>
  </si>
  <si>
    <t>其他山西省煤炭可持续发展基金支出</t>
  </si>
  <si>
    <t>大中型水库移民后期扶持基金支出</t>
  </si>
  <si>
    <t>小型水库移民扶助基金支出</t>
  </si>
  <si>
    <t>2013年决算比2012年决算增减</t>
  </si>
  <si>
    <t>部门（单位）：晋城市水务局</t>
  </si>
  <si>
    <t>部门（单位）：晋城市水务局</t>
  </si>
  <si>
    <t>大中型水库移民后期扶持基金支出</t>
  </si>
  <si>
    <t>部门（单位）：晋城市水务局</t>
  </si>
  <si>
    <t>社会保障和就业</t>
  </si>
  <si>
    <t>大中型水库移民后期扶持基金支出</t>
  </si>
  <si>
    <t>基础设施建设和经济发展</t>
  </si>
  <si>
    <t>其他大中型水库移民后期扶持基金支出</t>
  </si>
  <si>
    <t>小型水库移民扶助基金支出</t>
  </si>
  <si>
    <t>其他小型水库移民扶助基金支出</t>
  </si>
  <si>
    <t>城乡社区事务</t>
  </si>
  <si>
    <t>国有土地使用权出让收入安排的支出</t>
  </si>
  <si>
    <t>城市建设支出</t>
  </si>
  <si>
    <t>农田水利建设资金安排的支出</t>
  </si>
  <si>
    <t>其他国有土地使用权出让收入安排的支出</t>
  </si>
  <si>
    <t>农林水事务</t>
  </si>
  <si>
    <t>地方水利建设基金支出</t>
  </si>
  <si>
    <t>水利工程建设</t>
  </si>
  <si>
    <t>其他地方水利建设基金支出</t>
  </si>
  <si>
    <t>大中型水库库区基金支出</t>
  </si>
  <si>
    <t>资源勘探电力信息等事务</t>
  </si>
  <si>
    <t>山西省煤炭可持续发展基金支出</t>
  </si>
  <si>
    <t>生态环境治理</t>
  </si>
  <si>
    <t>资源地区转型和接替产业发展</t>
  </si>
  <si>
    <t>其他山西省煤炭可持续发展基金支出</t>
  </si>
  <si>
    <t>其他支出</t>
  </si>
  <si>
    <t>其他政府性基金支出</t>
  </si>
  <si>
    <t>结余分配</t>
  </si>
  <si>
    <t xml:space="preserve">      事业基金其他变动差额</t>
  </si>
  <si>
    <r>
      <t xml:space="preserve">           </t>
    </r>
    <r>
      <rPr>
        <sz val="8"/>
        <color indexed="8"/>
        <rFont val="宋体"/>
        <family val="0"/>
      </rPr>
      <t>专用基金他变动差额</t>
    </r>
  </si>
  <si>
    <r>
      <t xml:space="preserve">    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宋体"/>
        <family val="0"/>
      </rPr>
      <t>项目支出结转和结余</t>
    </r>
  </si>
  <si>
    <r>
      <t xml:space="preserve">    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其中：财政拨款结转和结余</t>
    </r>
  </si>
  <si>
    <t xml:space="preserve">     上年结余事业基金</t>
  </si>
  <si>
    <t xml:space="preserve">     上年结余专用基金</t>
  </si>
  <si>
    <t>2013年度收入支出决算总表</t>
  </si>
  <si>
    <t>2013年度收入决算表</t>
  </si>
  <si>
    <t>2013年度支出决算表</t>
  </si>
  <si>
    <t>2013年度支出明细决算表</t>
  </si>
  <si>
    <t>2013年度公共预算财政拨款收入支出决算表</t>
  </si>
  <si>
    <t>2013年度政府性基金预算财政拨款收入支出决算表</t>
  </si>
  <si>
    <t>附件11：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</si>
</sst>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_ "/>
    <numFmt numFmtId="180" formatCode="0_);[Red]\(0\)"/>
    <numFmt numFmtId="181" formatCode="0.00_ "/>
    <numFmt numFmtId="182" formatCode="0.00_);[Red]\(0.00\)"/>
    <numFmt numFmtId="183" formatCode="#,##0.00_ "/>
    <numFmt numFmtId="184" formatCode="0.0_);[Red]\(0.0\)"/>
  </numFmts>
  <fonts count="19">
    <font>
      <sz val="10"/>
      <color indexed="8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b/>
      <sz val="8"/>
      <name val="黑体"/>
      <family val="3"/>
    </font>
    <font>
      <sz val="8"/>
      <color indexed="8"/>
      <name val="Arial"/>
      <family val="2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9"/>
      <name val="宋体"/>
      <family val="0"/>
    </font>
    <font>
      <b/>
      <sz val="8"/>
      <color indexed="8"/>
      <name val="黑体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7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0" fontId="11" fillId="0" borderId="1" xfId="0" applyFont="1" applyBorder="1" applyAlignment="1">
      <alignment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vertical="center" wrapText="1" shrinkToFi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shrinkToFit="1"/>
    </xf>
    <xf numFmtId="0" fontId="0" fillId="0" borderId="1" xfId="0" applyBorder="1" applyAlignment="1">
      <alignment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lef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wrapText="1" shrinkToFit="1"/>
    </xf>
    <xf numFmtId="0" fontId="12" fillId="0" borderId="0" xfId="0" applyFont="1" applyFill="1" applyAlignment="1">
      <alignment horizontal="left" wrapText="1" shrinkToFi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82" fontId="2" fillId="0" borderId="0" xfId="0" applyNumberFormat="1" applyFont="1" applyAlignment="1">
      <alignment/>
    </xf>
    <xf numFmtId="182" fontId="16" fillId="0" borderId="0" xfId="0" applyNumberFormat="1" applyFont="1" applyFill="1" applyAlignment="1">
      <alignment/>
    </xf>
    <xf numFmtId="182" fontId="12" fillId="0" borderId="1" xfId="0" applyNumberFormat="1" applyFont="1" applyFill="1" applyBorder="1" applyAlignment="1">
      <alignment horizontal="center" vertical="center" wrapText="1" shrinkToFit="1"/>
    </xf>
    <xf numFmtId="182" fontId="12" fillId="0" borderId="1" xfId="0" applyNumberFormat="1" applyFont="1" applyFill="1" applyBorder="1" applyAlignment="1">
      <alignment horizontal="right" vertical="center" wrapText="1" shrinkToFit="1"/>
    </xf>
    <xf numFmtId="182" fontId="11" fillId="0" borderId="0" xfId="0" applyNumberFormat="1" applyFont="1" applyFill="1" applyAlignment="1">
      <alignment wrapText="1" shrinkToFit="1"/>
    </xf>
    <xf numFmtId="182" fontId="11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1" fontId="12" fillId="0" borderId="1" xfId="0" applyNumberFormat="1" applyFont="1" applyFill="1" applyBorder="1" applyAlignment="1">
      <alignment horizontal="right" vertical="center" wrapText="1" shrinkToFit="1"/>
    </xf>
    <xf numFmtId="182" fontId="11" fillId="0" borderId="0" xfId="0" applyNumberFormat="1" applyFont="1" applyAlignment="1">
      <alignment/>
    </xf>
    <xf numFmtId="182" fontId="12" fillId="0" borderId="0" xfId="0" applyNumberFormat="1" applyFont="1" applyAlignment="1">
      <alignment horizontal="right"/>
    </xf>
    <xf numFmtId="182" fontId="12" fillId="0" borderId="1" xfId="0" applyNumberFormat="1" applyFont="1" applyFill="1" applyBorder="1" applyAlignment="1">
      <alignment horizontal="center" vertical="center" wrapText="1" shrinkToFit="1"/>
    </xf>
    <xf numFmtId="182" fontId="12" fillId="0" borderId="1" xfId="0" applyNumberFormat="1" applyFont="1" applyFill="1" applyBorder="1" applyAlignment="1">
      <alignment horizontal="right" vertical="center" shrinkToFit="1"/>
    </xf>
    <xf numFmtId="182" fontId="12" fillId="0" borderId="1" xfId="0" applyNumberFormat="1" applyFont="1" applyBorder="1" applyAlignment="1">
      <alignment horizontal="right" vertical="center" shrinkToFit="1"/>
    </xf>
    <xf numFmtId="182" fontId="0" fillId="0" borderId="0" xfId="0" applyNumberFormat="1" applyAlignment="1">
      <alignment/>
    </xf>
    <xf numFmtId="182" fontId="4" fillId="0" borderId="0" xfId="0" applyNumberFormat="1" applyFont="1" applyAlignment="1">
      <alignment horizontal="right"/>
    </xf>
    <xf numFmtId="182" fontId="12" fillId="0" borderId="0" xfId="0" applyNumberFormat="1" applyFont="1" applyAlignment="1">
      <alignment/>
    </xf>
    <xf numFmtId="182" fontId="0" fillId="0" borderId="1" xfId="0" applyNumberFormat="1" applyBorder="1" applyAlignment="1">
      <alignment/>
    </xf>
    <xf numFmtId="182" fontId="12" fillId="0" borderId="1" xfId="0" applyNumberFormat="1" applyFont="1" applyFill="1" applyBorder="1" applyAlignment="1">
      <alignment horizontal="center" vertical="center" wrapText="1"/>
    </xf>
    <xf numFmtId="182" fontId="12" fillId="0" borderId="1" xfId="0" applyNumberFormat="1" applyFont="1" applyFill="1" applyBorder="1" applyAlignment="1">
      <alignment vertical="center" wrapText="1" shrinkToFit="1"/>
    </xf>
    <xf numFmtId="182" fontId="12" fillId="0" borderId="1" xfId="0" applyNumberFormat="1" applyFont="1" applyFill="1" applyBorder="1" applyAlignment="1">
      <alignment horizontal="center" vertical="center" shrinkToFit="1"/>
    </xf>
    <xf numFmtId="182" fontId="11" fillId="0" borderId="1" xfId="0" applyNumberFormat="1" applyFont="1" applyBorder="1" applyAlignment="1">
      <alignment/>
    </xf>
    <xf numFmtId="182" fontId="11" fillId="0" borderId="1" xfId="0" applyNumberFormat="1" applyFont="1" applyBorder="1" applyAlignment="1">
      <alignment horizontal="right"/>
    </xf>
    <xf numFmtId="181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1" fillId="0" borderId="0" xfId="0" applyFont="1" applyFill="1" applyAlignment="1">
      <alignment/>
    </xf>
    <xf numFmtId="4" fontId="2" fillId="0" borderId="1" xfId="0" applyNumberFormat="1" applyFont="1" applyFill="1" applyBorder="1" applyAlignment="1">
      <alignment horizontal="right" vertical="center" shrinkToFit="1"/>
    </xf>
    <xf numFmtId="182" fontId="9" fillId="0" borderId="1" xfId="0" applyNumberFormat="1" applyFont="1" applyBorder="1" applyAlignment="1">
      <alignment horizontal="right" vertical="center" wrapText="1"/>
    </xf>
    <xf numFmtId="182" fontId="8" fillId="0" borderId="1" xfId="0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2" fontId="0" fillId="0" borderId="0" xfId="0" applyNumberFormat="1" applyFont="1" applyAlignment="1">
      <alignment/>
    </xf>
    <xf numFmtId="0" fontId="12" fillId="0" borderId="1" xfId="0" applyFont="1" applyFill="1" applyBorder="1" applyAlignment="1">
      <alignment horizontal="right" vertical="center" wrapText="1" shrinkToFit="1"/>
    </xf>
    <xf numFmtId="4" fontId="12" fillId="0" borderId="1" xfId="0" applyNumberFormat="1" applyFont="1" applyFill="1" applyBorder="1" applyAlignment="1">
      <alignment horizontal="right" vertical="center" wrapText="1" shrinkToFit="1"/>
    </xf>
    <xf numFmtId="182" fontId="12" fillId="0" borderId="1" xfId="0" applyNumberFormat="1" applyFont="1" applyFill="1" applyBorder="1" applyAlignment="1">
      <alignment horizontal="right" wrapText="1" shrinkToFit="1"/>
    </xf>
    <xf numFmtId="0" fontId="11" fillId="0" borderId="7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8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180" fontId="12" fillId="0" borderId="1" xfId="0" applyNumberFormat="1" applyFont="1" applyFill="1" applyBorder="1" applyAlignment="1">
      <alignment horizontal="center" vertical="center" wrapText="1" shrinkToFit="1"/>
    </xf>
    <xf numFmtId="182" fontId="12" fillId="0" borderId="0" xfId="0" applyNumberFormat="1" applyFont="1" applyBorder="1" applyAlignment="1">
      <alignment horizontal="right"/>
    </xf>
    <xf numFmtId="182" fontId="12" fillId="0" borderId="6" xfId="0" applyNumberFormat="1" applyFont="1" applyFill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80" fontId="0" fillId="0" borderId="0" xfId="0" applyNumberFormat="1" applyFont="1" applyFill="1" applyAlignment="1">
      <alignment/>
    </xf>
    <xf numFmtId="180" fontId="12" fillId="0" borderId="5" xfId="0" applyNumberFormat="1" applyFont="1" applyFill="1" applyBorder="1" applyAlignment="1">
      <alignment horizontal="center" vertical="center" shrinkToFit="1"/>
    </xf>
    <xf numFmtId="180" fontId="12" fillId="0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3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182" fontId="12" fillId="0" borderId="1" xfId="0" applyNumberFormat="1" applyFont="1" applyFill="1" applyBorder="1" applyAlignment="1">
      <alignment horizontal="center" vertical="center" wrapText="1" shrinkToFit="1"/>
    </xf>
    <xf numFmtId="182" fontId="12" fillId="0" borderId="1" xfId="0" applyNumberFormat="1" applyFont="1" applyFill="1" applyBorder="1" applyAlignment="1">
      <alignment vertical="center" wrapText="1" shrinkToFit="1"/>
    </xf>
    <xf numFmtId="182" fontId="12" fillId="0" borderId="3" xfId="0" applyNumberFormat="1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 shrinkToFit="1"/>
    </xf>
    <xf numFmtId="182" fontId="12" fillId="0" borderId="4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zoomScaleSheetLayoutView="100" workbookViewId="0" topLeftCell="A4">
      <selection activeCell="D6" sqref="D6"/>
    </sheetView>
  </sheetViews>
  <sheetFormatPr defaultColWidth="9.140625" defaultRowHeight="12.75"/>
  <cols>
    <col min="1" max="1" width="30.57421875" style="49" customWidth="1"/>
    <col min="2" max="2" width="3.00390625" style="50" customWidth="1"/>
    <col min="3" max="3" width="18.57421875" style="69" customWidth="1"/>
    <col min="4" max="4" width="26.421875" style="49" customWidth="1"/>
    <col min="5" max="5" width="3.140625" style="50" customWidth="1"/>
    <col min="6" max="6" width="17.57421875" style="49" customWidth="1"/>
    <col min="7" max="7" width="9.7109375" style="49" customWidth="1"/>
    <col min="8" max="8" width="9.140625" style="49" customWidth="1"/>
    <col min="9" max="9" width="23.140625" style="49" customWidth="1"/>
    <col min="10" max="242" width="9.140625" style="49" customWidth="1"/>
  </cols>
  <sheetData>
    <row r="1" spans="1:3" ht="12.75">
      <c r="A1" s="1" t="s">
        <v>0</v>
      </c>
      <c r="B1" s="38"/>
      <c r="C1" s="63"/>
    </row>
    <row r="2" spans="1:6" ht="18.75">
      <c r="A2" s="115" t="s">
        <v>215</v>
      </c>
      <c r="B2" s="115"/>
      <c r="C2" s="115"/>
      <c r="D2" s="116"/>
      <c r="E2" s="116"/>
      <c r="F2" s="116"/>
    </row>
    <row r="3" spans="1:6" ht="24" customHeight="1">
      <c r="A3" s="17" t="s">
        <v>182</v>
      </c>
      <c r="B3" s="51"/>
      <c r="C3" s="64"/>
      <c r="D3" s="52"/>
      <c r="E3" s="53"/>
      <c r="F3" s="54" t="s">
        <v>1</v>
      </c>
    </row>
    <row r="4" spans="1:6" ht="15" customHeight="1">
      <c r="A4" s="117" t="s">
        <v>2</v>
      </c>
      <c r="B4" s="117"/>
      <c r="C4" s="117" t="s">
        <v>3</v>
      </c>
      <c r="D4" s="117" t="s">
        <v>4</v>
      </c>
      <c r="E4" s="117"/>
      <c r="F4" s="117"/>
    </row>
    <row r="5" spans="1:6" ht="24" customHeight="1">
      <c r="A5" s="20" t="s">
        <v>5</v>
      </c>
      <c r="B5" s="20" t="s">
        <v>6</v>
      </c>
      <c r="C5" s="65" t="s">
        <v>7</v>
      </c>
      <c r="D5" s="20" t="s">
        <v>8</v>
      </c>
      <c r="E5" s="20" t="s">
        <v>6</v>
      </c>
      <c r="F5" s="20" t="s">
        <v>7</v>
      </c>
    </row>
    <row r="6" spans="1:6" ht="15.75" customHeight="1">
      <c r="A6" s="20" t="s">
        <v>9</v>
      </c>
      <c r="B6" s="20"/>
      <c r="C6" s="65" t="s">
        <v>10</v>
      </c>
      <c r="D6" s="20" t="s">
        <v>9</v>
      </c>
      <c r="E6" s="20"/>
      <c r="F6" s="20">
        <v>2</v>
      </c>
    </row>
    <row r="7" spans="1:6" ht="15.75" customHeight="1">
      <c r="A7" s="55" t="s">
        <v>11</v>
      </c>
      <c r="B7" s="20">
        <v>1</v>
      </c>
      <c r="C7" s="66">
        <v>85545483.18</v>
      </c>
      <c r="D7" s="55" t="s">
        <v>12</v>
      </c>
      <c r="E7" s="20">
        <v>36</v>
      </c>
      <c r="F7" s="70">
        <v>16688547</v>
      </c>
    </row>
    <row r="8" spans="1:6" ht="15.75" customHeight="1">
      <c r="A8" s="55" t="s">
        <v>13</v>
      </c>
      <c r="B8" s="20">
        <v>2</v>
      </c>
      <c r="C8" s="66">
        <v>56367283.18</v>
      </c>
      <c r="D8" s="55" t="s">
        <v>14</v>
      </c>
      <c r="E8" s="20">
        <v>37</v>
      </c>
      <c r="F8" s="70">
        <v>16688547</v>
      </c>
    </row>
    <row r="9" spans="1:6" ht="15.75" customHeight="1">
      <c r="A9" s="55" t="s">
        <v>15</v>
      </c>
      <c r="B9" s="20">
        <v>3</v>
      </c>
      <c r="C9" s="66">
        <v>29178200</v>
      </c>
      <c r="D9" s="55" t="s">
        <v>16</v>
      </c>
      <c r="E9" s="20">
        <v>38</v>
      </c>
      <c r="F9" s="70"/>
    </row>
    <row r="10" spans="1:6" ht="15.75" customHeight="1">
      <c r="A10" s="55" t="s">
        <v>17</v>
      </c>
      <c r="B10" s="20">
        <v>4</v>
      </c>
      <c r="C10" s="66"/>
      <c r="D10" s="55" t="s">
        <v>18</v>
      </c>
      <c r="E10" s="20">
        <v>39</v>
      </c>
      <c r="F10" s="70">
        <v>65054363.24</v>
      </c>
    </row>
    <row r="11" spans="1:6" ht="15.75" customHeight="1">
      <c r="A11" s="55" t="s">
        <v>19</v>
      </c>
      <c r="B11" s="20">
        <v>5</v>
      </c>
      <c r="C11" s="66"/>
      <c r="D11" s="55" t="s">
        <v>14</v>
      </c>
      <c r="E11" s="20">
        <v>40</v>
      </c>
      <c r="F11" s="70">
        <v>63538012.61</v>
      </c>
    </row>
    <row r="12" spans="1:6" ht="15.75" customHeight="1">
      <c r="A12" s="55" t="s">
        <v>20</v>
      </c>
      <c r="B12" s="20">
        <v>6</v>
      </c>
      <c r="C12" s="66"/>
      <c r="D12" s="55" t="s">
        <v>21</v>
      </c>
      <c r="E12" s="20">
        <v>41</v>
      </c>
      <c r="F12" s="70">
        <v>23267322.7</v>
      </c>
    </row>
    <row r="13" spans="1:6" ht="15.75" customHeight="1">
      <c r="A13" s="55" t="s">
        <v>22</v>
      </c>
      <c r="B13" s="20">
        <v>7</v>
      </c>
      <c r="C13" s="66" t="s">
        <v>23</v>
      </c>
      <c r="D13" s="55" t="s">
        <v>24</v>
      </c>
      <c r="E13" s="20">
        <v>42</v>
      </c>
      <c r="F13" s="70"/>
    </row>
    <row r="14" spans="1:6" ht="15.75" customHeight="1">
      <c r="A14" s="55" t="s">
        <v>25</v>
      </c>
      <c r="B14" s="20">
        <v>8</v>
      </c>
      <c r="C14" s="66"/>
      <c r="D14" s="55" t="s">
        <v>26</v>
      </c>
      <c r="E14" s="20">
        <v>43</v>
      </c>
      <c r="F14" s="70"/>
    </row>
    <row r="15" spans="1:6" ht="15.75" customHeight="1">
      <c r="A15" s="55" t="s">
        <v>27</v>
      </c>
      <c r="B15" s="20">
        <v>9</v>
      </c>
      <c r="C15" s="66">
        <v>4382800</v>
      </c>
      <c r="D15" s="55" t="s">
        <v>28</v>
      </c>
      <c r="E15" s="20">
        <v>44</v>
      </c>
      <c r="F15" s="70"/>
    </row>
    <row r="16" spans="1:6" ht="15.75" customHeight="1">
      <c r="A16" s="55" t="s">
        <v>29</v>
      </c>
      <c r="B16" s="20">
        <v>10</v>
      </c>
      <c r="C16" s="66">
        <v>1472800</v>
      </c>
      <c r="D16" s="20"/>
      <c r="E16" s="20">
        <v>45</v>
      </c>
      <c r="F16" s="70"/>
    </row>
    <row r="17" spans="1:6" ht="15.75" customHeight="1">
      <c r="A17" s="55" t="s">
        <v>30</v>
      </c>
      <c r="B17" s="20">
        <v>11</v>
      </c>
      <c r="C17" s="66">
        <v>2910000</v>
      </c>
      <c r="D17" s="20" t="s">
        <v>31</v>
      </c>
      <c r="E17" s="20">
        <v>46</v>
      </c>
      <c r="F17" s="70"/>
    </row>
    <row r="18" spans="1:6" ht="15.75" customHeight="1">
      <c r="A18" s="55" t="s">
        <v>3</v>
      </c>
      <c r="B18" s="20">
        <v>12</v>
      </c>
      <c r="C18" s="66"/>
      <c r="D18" s="20" t="s">
        <v>32</v>
      </c>
      <c r="E18" s="20">
        <v>47</v>
      </c>
      <c r="F18" s="70">
        <v>81742910.24</v>
      </c>
    </row>
    <row r="19" spans="1:6" ht="15.75" customHeight="1">
      <c r="A19" s="55" t="s">
        <v>3</v>
      </c>
      <c r="B19" s="20">
        <v>13</v>
      </c>
      <c r="C19" s="66"/>
      <c r="D19" s="55" t="s">
        <v>33</v>
      </c>
      <c r="E19" s="20">
        <v>48</v>
      </c>
      <c r="F19" s="70">
        <v>10875189.06</v>
      </c>
    </row>
    <row r="20" spans="1:6" ht="15.75" customHeight="1">
      <c r="A20" s="55" t="s">
        <v>3</v>
      </c>
      <c r="B20" s="20">
        <v>14</v>
      </c>
      <c r="C20" s="66"/>
      <c r="D20" s="55" t="s">
        <v>34</v>
      </c>
      <c r="E20" s="20">
        <v>49</v>
      </c>
      <c r="F20" s="70">
        <v>12270420.27</v>
      </c>
    </row>
    <row r="21" spans="1:6" ht="15.75" customHeight="1">
      <c r="A21" s="55" t="s">
        <v>3</v>
      </c>
      <c r="B21" s="20">
        <v>15</v>
      </c>
      <c r="C21" s="66"/>
      <c r="D21" s="55" t="s">
        <v>35</v>
      </c>
      <c r="E21" s="20">
        <v>50</v>
      </c>
      <c r="F21" s="70">
        <v>5506550.84</v>
      </c>
    </row>
    <row r="22" spans="1:6" ht="15.75" customHeight="1">
      <c r="A22" s="55" t="s">
        <v>3</v>
      </c>
      <c r="B22" s="20">
        <v>16</v>
      </c>
      <c r="C22" s="66"/>
      <c r="D22" s="55" t="s">
        <v>36</v>
      </c>
      <c r="E22" s="20">
        <v>51</v>
      </c>
      <c r="F22" s="70"/>
    </row>
    <row r="23" spans="1:6" ht="15.75" customHeight="1">
      <c r="A23" s="55" t="s">
        <v>3</v>
      </c>
      <c r="B23" s="20">
        <v>17</v>
      </c>
      <c r="C23" s="66"/>
      <c r="D23" s="55" t="s">
        <v>37</v>
      </c>
      <c r="E23" s="20">
        <v>52</v>
      </c>
      <c r="F23" s="70"/>
    </row>
    <row r="24" spans="1:6" ht="15.75" customHeight="1">
      <c r="A24" s="55" t="s">
        <v>3</v>
      </c>
      <c r="B24" s="20">
        <v>18</v>
      </c>
      <c r="C24" s="66"/>
      <c r="D24" s="55" t="s">
        <v>38</v>
      </c>
      <c r="E24" s="20">
        <v>53</v>
      </c>
      <c r="F24" s="70"/>
    </row>
    <row r="25" spans="1:6" ht="15.75" customHeight="1">
      <c r="A25" s="55" t="s">
        <v>3</v>
      </c>
      <c r="B25" s="20">
        <v>19</v>
      </c>
      <c r="C25" s="66"/>
      <c r="D25" s="55" t="s">
        <v>39</v>
      </c>
      <c r="E25" s="20">
        <v>54</v>
      </c>
      <c r="F25" s="70">
        <v>715199</v>
      </c>
    </row>
    <row r="26" spans="1:6" ht="15.75" customHeight="1">
      <c r="A26" s="55" t="s">
        <v>3</v>
      </c>
      <c r="B26" s="20">
        <v>20</v>
      </c>
      <c r="C26" s="66"/>
      <c r="D26" s="55" t="s">
        <v>40</v>
      </c>
      <c r="E26" s="20">
        <v>55</v>
      </c>
      <c r="F26" s="70">
        <v>52375551.07</v>
      </c>
    </row>
    <row r="27" spans="1:6" ht="15.75" customHeight="1">
      <c r="A27" s="55" t="s">
        <v>3</v>
      </c>
      <c r="B27" s="20">
        <v>21</v>
      </c>
      <c r="C27" s="66"/>
      <c r="D27" s="55" t="s">
        <v>41</v>
      </c>
      <c r="E27" s="20">
        <v>56</v>
      </c>
      <c r="F27" s="70"/>
    </row>
    <row r="28" spans="1:6" ht="15.75" customHeight="1">
      <c r="A28" s="55" t="s">
        <v>3</v>
      </c>
      <c r="B28" s="20">
        <v>22</v>
      </c>
      <c r="C28" s="66"/>
      <c r="D28" s="55" t="s">
        <v>42</v>
      </c>
      <c r="E28" s="20">
        <v>57</v>
      </c>
      <c r="F28" s="70"/>
    </row>
    <row r="29" spans="1:6" ht="15.75" customHeight="1">
      <c r="A29" s="56" t="s">
        <v>43</v>
      </c>
      <c r="B29" s="20">
        <v>23</v>
      </c>
      <c r="C29" s="66">
        <v>89928283.18</v>
      </c>
      <c r="D29" s="56" t="s">
        <v>44</v>
      </c>
      <c r="E29" s="20">
        <v>58</v>
      </c>
      <c r="F29" s="70">
        <v>81742910.24</v>
      </c>
    </row>
    <row r="30" spans="1:6" ht="15.75" customHeight="1">
      <c r="A30" s="55" t="s">
        <v>46</v>
      </c>
      <c r="B30" s="20">
        <v>24</v>
      </c>
      <c r="C30" s="96"/>
      <c r="D30" s="20" t="s">
        <v>208</v>
      </c>
      <c r="E30" s="20">
        <v>59</v>
      </c>
      <c r="F30" s="97"/>
    </row>
    <row r="31" spans="1:6" ht="15.75" customHeight="1">
      <c r="A31" s="55" t="s">
        <v>209</v>
      </c>
      <c r="B31" s="20">
        <v>25</v>
      </c>
      <c r="C31" s="97"/>
      <c r="D31" s="55" t="s">
        <v>209</v>
      </c>
      <c r="E31" s="20">
        <v>60</v>
      </c>
      <c r="F31" s="97"/>
    </row>
    <row r="32" spans="1:6" ht="15.75" customHeight="1">
      <c r="A32" s="24" t="s">
        <v>210</v>
      </c>
      <c r="B32" s="20">
        <v>26</v>
      </c>
      <c r="C32" s="97"/>
      <c r="D32" s="24" t="s">
        <v>210</v>
      </c>
      <c r="E32" s="20">
        <v>61</v>
      </c>
      <c r="F32" s="97"/>
    </row>
    <row r="33" spans="1:6" ht="15.75" customHeight="1">
      <c r="A33" s="55" t="s">
        <v>48</v>
      </c>
      <c r="B33" s="20">
        <v>27</v>
      </c>
      <c r="C33" s="66">
        <v>34734128.64</v>
      </c>
      <c r="D33" s="55" t="s">
        <v>45</v>
      </c>
      <c r="E33" s="20">
        <v>62</v>
      </c>
      <c r="F33" s="70">
        <v>42919501.58</v>
      </c>
    </row>
    <row r="34" spans="1:6" ht="15.75" customHeight="1">
      <c r="A34" s="55" t="s">
        <v>50</v>
      </c>
      <c r="B34" s="20">
        <v>28</v>
      </c>
      <c r="C34" s="66">
        <v>235181.37</v>
      </c>
      <c r="D34" s="55" t="s">
        <v>47</v>
      </c>
      <c r="E34" s="20">
        <v>63</v>
      </c>
      <c r="F34" s="70">
        <v>193895.37</v>
      </c>
    </row>
    <row r="35" spans="1:6" ht="15.75" customHeight="1">
      <c r="A35" s="55" t="s">
        <v>52</v>
      </c>
      <c r="B35" s="20">
        <v>29</v>
      </c>
      <c r="C35" s="66">
        <v>235181.37</v>
      </c>
      <c r="D35" s="55" t="s">
        <v>49</v>
      </c>
      <c r="E35" s="20">
        <v>64</v>
      </c>
      <c r="F35" s="70">
        <v>193895.37</v>
      </c>
    </row>
    <row r="36" spans="1:6" ht="15.75" customHeight="1">
      <c r="A36" s="55" t="s">
        <v>211</v>
      </c>
      <c r="B36" s="20">
        <v>30</v>
      </c>
      <c r="C36" s="66">
        <v>34498947.27</v>
      </c>
      <c r="D36" s="55" t="s">
        <v>51</v>
      </c>
      <c r="E36" s="20">
        <v>65</v>
      </c>
      <c r="F36" s="70">
        <v>42725606.21</v>
      </c>
    </row>
    <row r="37" spans="1:6" ht="15.75" customHeight="1">
      <c r="A37" s="55" t="s">
        <v>212</v>
      </c>
      <c r="B37" s="20">
        <v>31</v>
      </c>
      <c r="C37" s="66">
        <v>34498947.27</v>
      </c>
      <c r="D37" s="55" t="s">
        <v>49</v>
      </c>
      <c r="E37" s="20">
        <v>66</v>
      </c>
      <c r="F37" s="70">
        <v>38829156.84</v>
      </c>
    </row>
    <row r="38" spans="1:6" ht="15.75" customHeight="1">
      <c r="A38" s="55" t="s">
        <v>53</v>
      </c>
      <c r="B38" s="20">
        <v>32</v>
      </c>
      <c r="C38" s="97"/>
      <c r="D38" s="55" t="s">
        <v>53</v>
      </c>
      <c r="E38" s="20">
        <v>67</v>
      </c>
      <c r="F38" s="97"/>
    </row>
    <row r="39" spans="1:6" ht="15.75" customHeight="1">
      <c r="A39" s="55" t="s">
        <v>213</v>
      </c>
      <c r="B39" s="20">
        <v>33</v>
      </c>
      <c r="C39" s="97"/>
      <c r="D39" s="55" t="s">
        <v>213</v>
      </c>
      <c r="E39" s="20">
        <v>68</v>
      </c>
      <c r="F39" s="97"/>
    </row>
    <row r="40" spans="1:6" ht="15.75" customHeight="1">
      <c r="A40" s="55" t="s">
        <v>214</v>
      </c>
      <c r="B40" s="20">
        <v>34</v>
      </c>
      <c r="C40" s="97"/>
      <c r="D40" s="55" t="s">
        <v>214</v>
      </c>
      <c r="E40" s="20">
        <v>69</v>
      </c>
      <c r="F40" s="97"/>
    </row>
    <row r="41" spans="1:6" ht="15.75" customHeight="1">
      <c r="A41" s="56" t="s">
        <v>54</v>
      </c>
      <c r="B41" s="20">
        <v>35</v>
      </c>
      <c r="C41" s="98">
        <v>124662411.82</v>
      </c>
      <c r="D41" s="56" t="s">
        <v>54</v>
      </c>
      <c r="E41" s="20">
        <v>70</v>
      </c>
      <c r="F41" s="98">
        <v>124662411.82</v>
      </c>
    </row>
    <row r="42" spans="1:6" ht="18.75" customHeight="1">
      <c r="A42" s="57"/>
      <c r="B42" s="58"/>
      <c r="C42" s="67"/>
      <c r="D42" s="60"/>
      <c r="E42" s="58"/>
      <c r="F42" s="59"/>
    </row>
    <row r="43" spans="1:6" ht="12.75">
      <c r="A43" s="61"/>
      <c r="B43" s="62"/>
      <c r="C43" s="68"/>
      <c r="D43" s="61"/>
      <c r="E43" s="62"/>
      <c r="F43" s="61"/>
    </row>
    <row r="44" spans="1:6" ht="12.75">
      <c r="A44" s="61"/>
      <c r="B44" s="62"/>
      <c r="C44" s="68"/>
      <c r="D44" s="61"/>
      <c r="E44" s="62"/>
      <c r="F44" s="61"/>
    </row>
    <row r="45" spans="1:6" ht="12.75">
      <c r="A45" s="61"/>
      <c r="B45" s="62"/>
      <c r="C45" s="68"/>
      <c r="D45" s="61"/>
      <c r="E45" s="62"/>
      <c r="F45" s="61"/>
    </row>
    <row r="46" spans="1:6" ht="12.75">
      <c r="A46" s="61"/>
      <c r="B46" s="62"/>
      <c r="C46" s="68"/>
      <c r="D46" s="61"/>
      <c r="E46" s="62"/>
      <c r="F46" s="61"/>
    </row>
    <row r="47" spans="1:6" ht="12.75">
      <c r="A47" s="61"/>
      <c r="B47" s="62"/>
      <c r="C47" s="68"/>
      <c r="D47" s="61"/>
      <c r="E47" s="62"/>
      <c r="F47" s="61"/>
    </row>
    <row r="48" spans="1:6" ht="12.75">
      <c r="A48" s="61"/>
      <c r="B48" s="62"/>
      <c r="C48" s="68"/>
      <c r="D48" s="61"/>
      <c r="E48" s="62"/>
      <c r="F48" s="61"/>
    </row>
    <row r="49" spans="1:6" ht="12.75">
      <c r="A49" s="61"/>
      <c r="B49" s="62"/>
      <c r="C49" s="68"/>
      <c r="D49" s="61"/>
      <c r="E49" s="62"/>
      <c r="F49" s="61"/>
    </row>
    <row r="50" spans="1:6" ht="12.75">
      <c r="A50" s="61"/>
      <c r="B50" s="62"/>
      <c r="C50" s="68"/>
      <c r="D50" s="61"/>
      <c r="E50" s="62"/>
      <c r="F50" s="61"/>
    </row>
    <row r="51" spans="1:6" ht="12.75">
      <c r="A51" s="61"/>
      <c r="B51" s="62"/>
      <c r="C51" s="68"/>
      <c r="D51" s="61"/>
      <c r="E51" s="62"/>
      <c r="F51" s="61"/>
    </row>
    <row r="52" spans="1:6" ht="12.75">
      <c r="A52" s="61"/>
      <c r="B52" s="62"/>
      <c r="C52" s="68"/>
      <c r="D52" s="61"/>
      <c r="E52" s="62"/>
      <c r="F52" s="61"/>
    </row>
    <row r="53" spans="1:6" ht="12.75">
      <c r="A53" s="61"/>
      <c r="B53" s="62"/>
      <c r="C53" s="68"/>
      <c r="D53" s="61"/>
      <c r="E53" s="62"/>
      <c r="F53" s="61"/>
    </row>
    <row r="54" spans="1:6" ht="12.75">
      <c r="A54" s="61"/>
      <c r="B54" s="62"/>
      <c r="C54" s="68"/>
      <c r="D54" s="61"/>
      <c r="E54" s="62"/>
      <c r="F54" s="61"/>
    </row>
    <row r="55" spans="1:6" ht="12.75">
      <c r="A55" s="61"/>
      <c r="B55" s="62"/>
      <c r="C55" s="68"/>
      <c r="D55" s="61"/>
      <c r="E55" s="62"/>
      <c r="F55" s="61"/>
    </row>
    <row r="56" spans="1:6" ht="12.75">
      <c r="A56" s="61"/>
      <c r="B56" s="62"/>
      <c r="C56" s="68"/>
      <c r="D56" s="61"/>
      <c r="E56" s="62"/>
      <c r="F56" s="61"/>
    </row>
    <row r="57" spans="1:6" ht="12.75">
      <c r="A57" s="61"/>
      <c r="B57" s="62"/>
      <c r="C57" s="68"/>
      <c r="D57" s="61"/>
      <c r="E57" s="62"/>
      <c r="F57" s="61"/>
    </row>
    <row r="58" spans="1:6" ht="12.75">
      <c r="A58" s="61"/>
      <c r="B58" s="62"/>
      <c r="C58" s="68"/>
      <c r="D58" s="61"/>
      <c r="E58" s="62"/>
      <c r="F58" s="61"/>
    </row>
    <row r="59" spans="1:6" ht="12.75">
      <c r="A59" s="61"/>
      <c r="B59" s="62"/>
      <c r="C59" s="68"/>
      <c r="D59" s="61"/>
      <c r="E59" s="62"/>
      <c r="F59" s="61"/>
    </row>
    <row r="60" spans="1:6" ht="12.75">
      <c r="A60" s="61"/>
      <c r="B60" s="62"/>
      <c r="C60" s="68"/>
      <c r="D60" s="61"/>
      <c r="E60" s="62"/>
      <c r="F60" s="61"/>
    </row>
    <row r="61" spans="1:6" ht="12.75">
      <c r="A61" s="61"/>
      <c r="B61" s="62"/>
      <c r="C61" s="68"/>
      <c r="D61" s="61"/>
      <c r="E61" s="62"/>
      <c r="F61" s="61"/>
    </row>
    <row r="62" spans="1:6" ht="12.75">
      <c r="A62" s="61"/>
      <c r="B62" s="62"/>
      <c r="C62" s="68"/>
      <c r="D62" s="61"/>
      <c r="E62" s="62"/>
      <c r="F62" s="61"/>
    </row>
    <row r="63" spans="1:6" ht="12.75">
      <c r="A63" s="61"/>
      <c r="B63" s="62"/>
      <c r="C63" s="68"/>
      <c r="D63" s="61"/>
      <c r="E63" s="62"/>
      <c r="F63" s="61"/>
    </row>
    <row r="64" spans="1:6" ht="12.75">
      <c r="A64" s="61"/>
      <c r="B64" s="62"/>
      <c r="C64" s="68"/>
      <c r="D64" s="61"/>
      <c r="E64" s="62"/>
      <c r="F64" s="61"/>
    </row>
    <row r="65" spans="1:6" ht="12.75">
      <c r="A65" s="61"/>
      <c r="B65" s="62"/>
      <c r="C65" s="68"/>
      <c r="D65" s="61"/>
      <c r="E65" s="62"/>
      <c r="F65" s="61"/>
    </row>
    <row r="66" spans="1:6" ht="12.75">
      <c r="A66" s="61"/>
      <c r="B66" s="62"/>
      <c r="C66" s="68"/>
      <c r="D66" s="61"/>
      <c r="E66" s="62"/>
      <c r="F66" s="61"/>
    </row>
    <row r="67" spans="1:6" ht="12.75">
      <c r="A67" s="61"/>
      <c r="B67" s="62"/>
      <c r="C67" s="68"/>
      <c r="D67" s="61"/>
      <c r="E67" s="62"/>
      <c r="F67" s="61"/>
    </row>
    <row r="68" spans="1:6" ht="12.75">
      <c r="A68" s="61"/>
      <c r="B68" s="62"/>
      <c r="C68" s="68"/>
      <c r="D68" s="61"/>
      <c r="E68" s="62"/>
      <c r="F68" s="61"/>
    </row>
    <row r="69" spans="1:6" ht="12.75">
      <c r="A69" s="61"/>
      <c r="B69" s="62"/>
      <c r="C69" s="68"/>
      <c r="D69" s="61"/>
      <c r="E69" s="62"/>
      <c r="F69" s="61"/>
    </row>
    <row r="70" spans="1:6" ht="12.75">
      <c r="A70" s="61"/>
      <c r="B70" s="62"/>
      <c r="C70" s="68"/>
      <c r="D70" s="61"/>
      <c r="E70" s="62"/>
      <c r="F70" s="61"/>
    </row>
    <row r="71" spans="1:6" ht="12.75">
      <c r="A71" s="61"/>
      <c r="B71" s="62"/>
      <c r="C71" s="68"/>
      <c r="D71" s="61"/>
      <c r="E71" s="62"/>
      <c r="F71" s="61"/>
    </row>
    <row r="72" spans="1:6" ht="12.75">
      <c r="A72" s="61"/>
      <c r="B72" s="62"/>
      <c r="C72" s="68"/>
      <c r="D72" s="61"/>
      <c r="E72" s="62"/>
      <c r="F72" s="61"/>
    </row>
    <row r="73" spans="1:6" ht="12.75">
      <c r="A73" s="61"/>
      <c r="B73" s="62"/>
      <c r="C73" s="68"/>
      <c r="D73" s="61"/>
      <c r="E73" s="62"/>
      <c r="F73" s="61"/>
    </row>
    <row r="74" spans="1:6" ht="12.75">
      <c r="A74" s="61"/>
      <c r="B74" s="62"/>
      <c r="C74" s="68"/>
      <c r="D74" s="61"/>
      <c r="E74" s="62"/>
      <c r="F74" s="61"/>
    </row>
    <row r="75" spans="1:6" ht="12.75">
      <c r="A75" s="61"/>
      <c r="B75" s="62"/>
      <c r="C75" s="68"/>
      <c r="D75" s="61"/>
      <c r="E75" s="62"/>
      <c r="F75" s="61"/>
    </row>
    <row r="76" spans="1:6" ht="12.75">
      <c r="A76" s="61"/>
      <c r="B76" s="62"/>
      <c r="C76" s="68"/>
      <c r="D76" s="61"/>
      <c r="E76" s="62"/>
      <c r="F76" s="61"/>
    </row>
    <row r="77" spans="1:6" ht="12.75">
      <c r="A77" s="61"/>
      <c r="B77" s="62"/>
      <c r="C77" s="68"/>
      <c r="D77" s="61"/>
      <c r="E77" s="62"/>
      <c r="F77" s="61"/>
    </row>
    <row r="78" spans="1:6" ht="12.75">
      <c r="A78" s="61"/>
      <c r="B78" s="62"/>
      <c r="C78" s="68"/>
      <c r="D78" s="61"/>
      <c r="E78" s="62"/>
      <c r="F78" s="61"/>
    </row>
    <row r="79" spans="1:6" ht="12.75">
      <c r="A79" s="61"/>
      <c r="B79" s="62"/>
      <c r="C79" s="68"/>
      <c r="D79" s="61"/>
      <c r="E79" s="62"/>
      <c r="F79" s="61"/>
    </row>
    <row r="80" spans="1:6" ht="12.75">
      <c r="A80" s="61"/>
      <c r="B80" s="62"/>
      <c r="C80" s="68"/>
      <c r="D80" s="61"/>
      <c r="E80" s="62"/>
      <c r="F80" s="61"/>
    </row>
    <row r="81" spans="1:6" ht="12.75">
      <c r="A81" s="61"/>
      <c r="B81" s="62"/>
      <c r="C81" s="68"/>
      <c r="D81" s="61"/>
      <c r="E81" s="62"/>
      <c r="F81" s="61"/>
    </row>
    <row r="82" spans="1:6" ht="12.75">
      <c r="A82" s="61"/>
      <c r="B82" s="62"/>
      <c r="C82" s="68"/>
      <c r="D82" s="61"/>
      <c r="E82" s="62"/>
      <c r="F82" s="61"/>
    </row>
    <row r="83" spans="1:6" ht="12.75">
      <c r="A83" s="61"/>
      <c r="B83" s="62"/>
      <c r="C83" s="68"/>
      <c r="D83" s="61"/>
      <c r="E83" s="62"/>
      <c r="F83" s="61"/>
    </row>
    <row r="84" spans="1:6" ht="12.75">
      <c r="A84" s="61"/>
      <c r="B84" s="62"/>
      <c r="C84" s="68"/>
      <c r="D84" s="61"/>
      <c r="E84" s="62"/>
      <c r="F84" s="61"/>
    </row>
    <row r="85" spans="1:6" ht="12.75">
      <c r="A85" s="61"/>
      <c r="B85" s="62"/>
      <c r="C85" s="68"/>
      <c r="D85" s="61"/>
      <c r="E85" s="62"/>
      <c r="F85" s="61"/>
    </row>
    <row r="86" spans="1:6" ht="12.75">
      <c r="A86" s="61"/>
      <c r="B86" s="62"/>
      <c r="C86" s="68"/>
      <c r="D86" s="61"/>
      <c r="E86" s="62"/>
      <c r="F86" s="61"/>
    </row>
    <row r="87" spans="1:6" ht="12.75">
      <c r="A87" s="61"/>
      <c r="B87" s="62"/>
      <c r="C87" s="68"/>
      <c r="D87" s="61"/>
      <c r="E87" s="62"/>
      <c r="F87" s="61"/>
    </row>
    <row r="88" spans="1:6" ht="12.75">
      <c r="A88" s="61"/>
      <c r="B88" s="62"/>
      <c r="C88" s="68"/>
      <c r="D88" s="61"/>
      <c r="E88" s="62"/>
      <c r="F88" s="61"/>
    </row>
    <row r="89" spans="1:6" ht="12.75">
      <c r="A89" s="61"/>
      <c r="B89" s="62"/>
      <c r="C89" s="68"/>
      <c r="D89" s="61"/>
      <c r="E89" s="62"/>
      <c r="F89" s="61"/>
    </row>
    <row r="90" spans="1:6" ht="12.75">
      <c r="A90" s="61"/>
      <c r="B90" s="62"/>
      <c r="C90" s="68"/>
      <c r="D90" s="61"/>
      <c r="E90" s="62"/>
      <c r="F90" s="61"/>
    </row>
    <row r="91" spans="1:6" ht="12.75">
      <c r="A91" s="61"/>
      <c r="B91" s="62"/>
      <c r="C91" s="68"/>
      <c r="D91" s="61"/>
      <c r="E91" s="62"/>
      <c r="F91" s="61"/>
    </row>
    <row r="92" spans="1:6" ht="12.75">
      <c r="A92" s="61"/>
      <c r="B92" s="62"/>
      <c r="C92" s="68"/>
      <c r="D92" s="61"/>
      <c r="E92" s="62"/>
      <c r="F92" s="61"/>
    </row>
    <row r="93" spans="1:6" ht="12.75">
      <c r="A93" s="61"/>
      <c r="B93" s="62"/>
      <c r="C93" s="68"/>
      <c r="D93" s="61"/>
      <c r="E93" s="62"/>
      <c r="F93" s="61"/>
    </row>
    <row r="94" spans="1:6" ht="12.75">
      <c r="A94" s="61"/>
      <c r="B94" s="62"/>
      <c r="C94" s="68"/>
      <c r="D94" s="61"/>
      <c r="E94" s="62"/>
      <c r="F94" s="61"/>
    </row>
    <row r="95" spans="1:6" ht="12.75">
      <c r="A95" s="61"/>
      <c r="B95" s="62"/>
      <c r="C95" s="68"/>
      <c r="D95" s="61"/>
      <c r="E95" s="62"/>
      <c r="F95" s="61"/>
    </row>
    <row r="96" spans="1:6" ht="12.75">
      <c r="A96" s="61"/>
      <c r="B96" s="62"/>
      <c r="C96" s="68"/>
      <c r="D96" s="61"/>
      <c r="E96" s="62"/>
      <c r="F96" s="61"/>
    </row>
    <row r="97" spans="1:6" ht="12.75">
      <c r="A97" s="61"/>
      <c r="B97" s="62"/>
      <c r="C97" s="68"/>
      <c r="D97" s="61"/>
      <c r="E97" s="62"/>
      <c r="F97" s="61"/>
    </row>
    <row r="98" spans="1:6" ht="12.75">
      <c r="A98" s="61"/>
      <c r="B98" s="62"/>
      <c r="C98" s="68"/>
      <c r="D98" s="61"/>
      <c r="E98" s="62"/>
      <c r="F98" s="61"/>
    </row>
    <row r="99" spans="1:6" ht="12.75">
      <c r="A99" s="61"/>
      <c r="B99" s="62"/>
      <c r="C99" s="68"/>
      <c r="D99" s="61"/>
      <c r="E99" s="62"/>
      <c r="F99" s="61"/>
    </row>
    <row r="100" spans="1:6" ht="12.75">
      <c r="A100" s="61"/>
      <c r="B100" s="62"/>
      <c r="C100" s="68"/>
      <c r="D100" s="61"/>
      <c r="E100" s="62"/>
      <c r="F100" s="61"/>
    </row>
    <row r="101" spans="1:6" ht="12.75">
      <c r="A101" s="61"/>
      <c r="B101" s="62"/>
      <c r="C101" s="68"/>
      <c r="D101" s="61"/>
      <c r="E101" s="62"/>
      <c r="F101" s="61"/>
    </row>
    <row r="102" spans="1:6" ht="12.75">
      <c r="A102" s="61"/>
      <c r="B102" s="62"/>
      <c r="C102" s="68"/>
      <c r="D102" s="61"/>
      <c r="E102" s="62"/>
      <c r="F102" s="61"/>
    </row>
    <row r="103" spans="1:6" ht="12.75">
      <c r="A103" s="61"/>
      <c r="B103" s="62"/>
      <c r="C103" s="68"/>
      <c r="D103" s="61"/>
      <c r="E103" s="62"/>
      <c r="F103" s="61"/>
    </row>
    <row r="104" spans="1:6" ht="12.75">
      <c r="A104" s="61"/>
      <c r="B104" s="62"/>
      <c r="C104" s="68"/>
      <c r="D104" s="61"/>
      <c r="E104" s="62"/>
      <c r="F104" s="61"/>
    </row>
    <row r="105" spans="1:6" ht="12.75">
      <c r="A105" s="61"/>
      <c r="B105" s="62"/>
      <c r="C105" s="68"/>
      <c r="D105" s="61"/>
      <c r="E105" s="62"/>
      <c r="F105" s="61"/>
    </row>
    <row r="106" spans="1:6" ht="12.75">
      <c r="A106" s="61"/>
      <c r="B106" s="62"/>
      <c r="C106" s="68"/>
      <c r="D106" s="61"/>
      <c r="E106" s="62"/>
      <c r="F106" s="61"/>
    </row>
    <row r="107" spans="1:6" ht="12.75">
      <c r="A107" s="61"/>
      <c r="B107" s="62"/>
      <c r="C107" s="68"/>
      <c r="D107" s="61"/>
      <c r="E107" s="62"/>
      <c r="F107" s="61"/>
    </row>
    <row r="108" spans="1:6" ht="12.75">
      <c r="A108" s="61"/>
      <c r="B108" s="62"/>
      <c r="C108" s="68"/>
      <c r="D108" s="61"/>
      <c r="E108" s="62"/>
      <c r="F108" s="61"/>
    </row>
    <row r="109" spans="1:6" ht="12.75">
      <c r="A109" s="61"/>
      <c r="B109" s="62"/>
      <c r="C109" s="68"/>
      <c r="D109" s="61"/>
      <c r="E109" s="62"/>
      <c r="F109" s="61"/>
    </row>
    <row r="110" spans="1:6" ht="12.75">
      <c r="A110" s="61"/>
      <c r="B110" s="62"/>
      <c r="C110" s="68"/>
      <c r="D110" s="61"/>
      <c r="E110" s="62"/>
      <c r="F110" s="61"/>
    </row>
    <row r="111" spans="1:6" ht="12.75">
      <c r="A111" s="61"/>
      <c r="B111" s="62"/>
      <c r="C111" s="68"/>
      <c r="D111" s="61"/>
      <c r="E111" s="62"/>
      <c r="F111" s="61"/>
    </row>
    <row r="112" spans="1:6" ht="12.75">
      <c r="A112" s="61"/>
      <c r="B112" s="62"/>
      <c r="C112" s="68"/>
      <c r="D112" s="61"/>
      <c r="E112" s="62"/>
      <c r="F112" s="61"/>
    </row>
    <row r="113" spans="1:6" ht="12.75">
      <c r="A113" s="61"/>
      <c r="B113" s="62"/>
      <c r="C113" s="68"/>
      <c r="D113" s="61"/>
      <c r="E113" s="62"/>
      <c r="F113" s="61"/>
    </row>
    <row r="114" spans="1:6" ht="12.75">
      <c r="A114" s="61"/>
      <c r="B114" s="62"/>
      <c r="C114" s="68"/>
      <c r="D114" s="61"/>
      <c r="E114" s="62"/>
      <c r="F114" s="61"/>
    </row>
    <row r="115" spans="1:6" ht="12.75">
      <c r="A115" s="61"/>
      <c r="B115" s="62"/>
      <c r="C115" s="68"/>
      <c r="D115" s="61"/>
      <c r="E115" s="62"/>
      <c r="F115" s="61"/>
    </row>
    <row r="116" spans="1:6" ht="12.75">
      <c r="A116" s="61"/>
      <c r="B116" s="62"/>
      <c r="C116" s="68"/>
      <c r="D116" s="61"/>
      <c r="E116" s="62"/>
      <c r="F116" s="61"/>
    </row>
    <row r="117" spans="1:6" ht="12.75">
      <c r="A117" s="61"/>
      <c r="B117" s="62"/>
      <c r="C117" s="68"/>
      <c r="D117" s="61"/>
      <c r="E117" s="62"/>
      <c r="F117" s="61"/>
    </row>
    <row r="118" spans="1:6" ht="12.75">
      <c r="A118" s="61"/>
      <c r="B118" s="62"/>
      <c r="C118" s="68"/>
      <c r="D118" s="61"/>
      <c r="E118" s="62"/>
      <c r="F118" s="61"/>
    </row>
    <row r="119" spans="1:6" ht="12.75">
      <c r="A119" s="61"/>
      <c r="B119" s="62"/>
      <c r="C119" s="68"/>
      <c r="D119" s="61"/>
      <c r="E119" s="62"/>
      <c r="F119" s="61"/>
    </row>
    <row r="120" spans="1:6" ht="12.75">
      <c r="A120" s="61"/>
      <c r="B120" s="62"/>
      <c r="C120" s="68"/>
      <c r="D120" s="61"/>
      <c r="E120" s="62"/>
      <c r="F120" s="61"/>
    </row>
    <row r="121" spans="1:6" ht="12.75">
      <c r="A121" s="61"/>
      <c r="B121" s="62"/>
      <c r="C121" s="68"/>
      <c r="D121" s="61"/>
      <c r="E121" s="62"/>
      <c r="F121" s="61"/>
    </row>
    <row r="122" spans="1:6" ht="12.75">
      <c r="A122" s="61"/>
      <c r="B122" s="62"/>
      <c r="C122" s="68"/>
      <c r="D122" s="61"/>
      <c r="E122" s="62"/>
      <c r="F122" s="61"/>
    </row>
    <row r="123" spans="1:6" ht="12.75">
      <c r="A123" s="61"/>
      <c r="B123" s="62"/>
      <c r="C123" s="68"/>
      <c r="D123" s="61"/>
      <c r="E123" s="62"/>
      <c r="F123" s="61"/>
    </row>
    <row r="124" spans="1:6" ht="12.75">
      <c r="A124" s="61"/>
      <c r="B124" s="62"/>
      <c r="C124" s="68"/>
      <c r="D124" s="61"/>
      <c r="E124" s="62"/>
      <c r="F124" s="61"/>
    </row>
    <row r="125" spans="1:6" ht="12.75">
      <c r="A125" s="61"/>
      <c r="B125" s="62"/>
      <c r="C125" s="68"/>
      <c r="D125" s="61"/>
      <c r="E125" s="62"/>
      <c r="F125" s="61"/>
    </row>
    <row r="126" spans="1:6" ht="12.75">
      <c r="A126" s="61"/>
      <c r="B126" s="62"/>
      <c r="C126" s="68"/>
      <c r="D126" s="61"/>
      <c r="E126" s="62"/>
      <c r="F126" s="61"/>
    </row>
    <row r="127" spans="1:6" ht="12.75">
      <c r="A127" s="61"/>
      <c r="B127" s="62"/>
      <c r="C127" s="68"/>
      <c r="D127" s="61"/>
      <c r="E127" s="62"/>
      <c r="F127" s="61"/>
    </row>
    <row r="128" spans="1:6" ht="12.75">
      <c r="A128" s="61"/>
      <c r="B128" s="62"/>
      <c r="C128" s="68"/>
      <c r="D128" s="61"/>
      <c r="E128" s="62"/>
      <c r="F128" s="61"/>
    </row>
    <row r="129" spans="1:6" ht="12.75">
      <c r="A129" s="61"/>
      <c r="B129" s="62"/>
      <c r="C129" s="68"/>
      <c r="D129" s="61"/>
      <c r="E129" s="62"/>
      <c r="F129" s="61"/>
    </row>
    <row r="130" spans="1:6" ht="12.75">
      <c r="A130" s="61"/>
      <c r="B130" s="62"/>
      <c r="C130" s="68"/>
      <c r="D130" s="61"/>
      <c r="E130" s="62"/>
      <c r="F130" s="61"/>
    </row>
    <row r="131" spans="1:6" ht="12.75">
      <c r="A131" s="61"/>
      <c r="B131" s="62"/>
      <c r="C131" s="68"/>
      <c r="D131" s="61"/>
      <c r="E131" s="62"/>
      <c r="F131" s="61"/>
    </row>
    <row r="132" spans="1:6" ht="12.75">
      <c r="A132" s="61"/>
      <c r="B132" s="62"/>
      <c r="C132" s="68"/>
      <c r="D132" s="61"/>
      <c r="E132" s="62"/>
      <c r="F132" s="61"/>
    </row>
    <row r="133" spans="1:6" ht="12.75">
      <c r="A133" s="61"/>
      <c r="B133" s="62"/>
      <c r="C133" s="68"/>
      <c r="D133" s="61"/>
      <c r="E133" s="62"/>
      <c r="F133" s="61"/>
    </row>
    <row r="134" spans="1:6" ht="12.75">
      <c r="A134" s="61"/>
      <c r="B134" s="62"/>
      <c r="C134" s="68"/>
      <c r="D134" s="61"/>
      <c r="E134" s="62"/>
      <c r="F134" s="61"/>
    </row>
    <row r="135" spans="1:6" ht="12.75">
      <c r="A135" s="61"/>
      <c r="B135" s="62"/>
      <c r="C135" s="68"/>
      <c r="D135" s="61"/>
      <c r="E135" s="62"/>
      <c r="F135" s="61"/>
    </row>
    <row r="136" spans="1:6" ht="12.75">
      <c r="A136" s="61"/>
      <c r="B136" s="62"/>
      <c r="C136" s="68"/>
      <c r="D136" s="61"/>
      <c r="E136" s="62"/>
      <c r="F136" s="61"/>
    </row>
    <row r="137" spans="1:6" ht="12.75">
      <c r="A137" s="61"/>
      <c r="B137" s="62"/>
      <c r="C137" s="68"/>
      <c r="D137" s="61"/>
      <c r="E137" s="62"/>
      <c r="F137" s="61"/>
    </row>
    <row r="138" spans="1:6" ht="12.75">
      <c r="A138" s="61"/>
      <c r="B138" s="62"/>
      <c r="C138" s="68"/>
      <c r="D138" s="61"/>
      <c r="E138" s="62"/>
      <c r="F138" s="61"/>
    </row>
    <row r="139" spans="1:6" ht="12.75">
      <c r="A139" s="61"/>
      <c r="B139" s="62"/>
      <c r="C139" s="68"/>
      <c r="D139" s="61"/>
      <c r="E139" s="62"/>
      <c r="F139" s="61"/>
    </row>
    <row r="140" spans="1:6" ht="12.75">
      <c r="A140" s="61"/>
      <c r="B140" s="62"/>
      <c r="C140" s="68"/>
      <c r="D140" s="61"/>
      <c r="E140" s="62"/>
      <c r="F140" s="61"/>
    </row>
    <row r="141" spans="1:6" ht="12.75">
      <c r="A141" s="61"/>
      <c r="B141" s="62"/>
      <c r="C141" s="68"/>
      <c r="D141" s="61"/>
      <c r="E141" s="62"/>
      <c r="F141" s="61"/>
    </row>
    <row r="142" spans="1:6" ht="12.75">
      <c r="A142" s="61"/>
      <c r="B142" s="62"/>
      <c r="C142" s="68"/>
      <c r="D142" s="61"/>
      <c r="E142" s="62"/>
      <c r="F142" s="61"/>
    </row>
    <row r="143" spans="1:6" ht="12.75">
      <c r="A143" s="61"/>
      <c r="B143" s="62"/>
      <c r="C143" s="68"/>
      <c r="D143" s="61"/>
      <c r="E143" s="62"/>
      <c r="F143" s="61"/>
    </row>
    <row r="144" spans="1:6" ht="12.75">
      <c r="A144" s="61"/>
      <c r="B144" s="62"/>
      <c r="C144" s="68"/>
      <c r="D144" s="61"/>
      <c r="E144" s="62"/>
      <c r="F144" s="61"/>
    </row>
    <row r="145" spans="1:6" ht="12.75">
      <c r="A145" s="61"/>
      <c r="B145" s="62"/>
      <c r="C145" s="68"/>
      <c r="D145" s="61"/>
      <c r="E145" s="62"/>
      <c r="F145" s="61"/>
    </row>
    <row r="146" spans="1:6" ht="12.75">
      <c r="A146" s="61"/>
      <c r="B146" s="62"/>
      <c r="C146" s="68"/>
      <c r="D146" s="61"/>
      <c r="E146" s="62"/>
      <c r="F146" s="61"/>
    </row>
    <row r="147" spans="1:6" ht="12.75">
      <c r="A147" s="61"/>
      <c r="B147" s="62"/>
      <c r="C147" s="68"/>
      <c r="D147" s="61"/>
      <c r="E147" s="62"/>
      <c r="F147" s="61"/>
    </row>
    <row r="148" spans="1:6" ht="12.75">
      <c r="A148" s="61"/>
      <c r="B148" s="62"/>
      <c r="C148" s="68"/>
      <c r="D148" s="61"/>
      <c r="E148" s="62"/>
      <c r="F148" s="61"/>
    </row>
    <row r="149" spans="1:6" ht="12.75">
      <c r="A149" s="61"/>
      <c r="B149" s="62"/>
      <c r="C149" s="68"/>
      <c r="D149" s="61"/>
      <c r="E149" s="62"/>
      <c r="F149" s="61"/>
    </row>
    <row r="150" spans="1:6" ht="12.75">
      <c r="A150" s="61"/>
      <c r="B150" s="62"/>
      <c r="C150" s="68"/>
      <c r="D150" s="61"/>
      <c r="E150" s="62"/>
      <c r="F150" s="61"/>
    </row>
    <row r="151" spans="1:6" ht="12.75">
      <c r="A151" s="61"/>
      <c r="B151" s="62"/>
      <c r="C151" s="68"/>
      <c r="D151" s="61"/>
      <c r="E151" s="62"/>
      <c r="F151" s="61"/>
    </row>
    <row r="152" spans="1:6" ht="12.75">
      <c r="A152" s="61"/>
      <c r="B152" s="62"/>
      <c r="C152" s="68"/>
      <c r="D152" s="61"/>
      <c r="E152" s="62"/>
      <c r="F152" s="61"/>
    </row>
    <row r="153" spans="1:6" ht="12.75">
      <c r="A153" s="61"/>
      <c r="B153" s="62"/>
      <c r="C153" s="68"/>
      <c r="D153" s="61"/>
      <c r="E153" s="62"/>
      <c r="F153" s="61"/>
    </row>
    <row r="154" spans="1:6" ht="12.75">
      <c r="A154" s="61"/>
      <c r="B154" s="62"/>
      <c r="C154" s="68"/>
      <c r="D154" s="61"/>
      <c r="E154" s="62"/>
      <c r="F154" s="61"/>
    </row>
    <row r="155" spans="1:6" ht="12.75">
      <c r="A155" s="61"/>
      <c r="B155" s="62"/>
      <c r="C155" s="68"/>
      <c r="D155" s="61"/>
      <c r="E155" s="62"/>
      <c r="F155" s="61"/>
    </row>
    <row r="156" spans="1:6" ht="12.75">
      <c r="A156" s="61"/>
      <c r="B156" s="62"/>
      <c r="C156" s="68"/>
      <c r="D156" s="61"/>
      <c r="E156" s="62"/>
      <c r="F156" s="61"/>
    </row>
    <row r="157" spans="1:6" ht="12.75">
      <c r="A157" s="61"/>
      <c r="B157" s="62"/>
      <c r="C157" s="68"/>
      <c r="D157" s="61"/>
      <c r="E157" s="62"/>
      <c r="F157" s="61"/>
    </row>
    <row r="158" spans="1:6" ht="12.75">
      <c r="A158" s="61"/>
      <c r="B158" s="62"/>
      <c r="C158" s="68"/>
      <c r="D158" s="61"/>
      <c r="E158" s="62"/>
      <c r="F158" s="61"/>
    </row>
    <row r="159" spans="1:6" ht="12.75">
      <c r="A159" s="61"/>
      <c r="B159" s="62"/>
      <c r="C159" s="68"/>
      <c r="D159" s="61"/>
      <c r="E159" s="62"/>
      <c r="F159" s="61"/>
    </row>
    <row r="160" spans="1:6" ht="12.75">
      <c r="A160" s="61"/>
      <c r="B160" s="62"/>
      <c r="C160" s="68"/>
      <c r="D160" s="61"/>
      <c r="E160" s="62"/>
      <c r="F160" s="61"/>
    </row>
  </sheetData>
  <mergeCells count="3">
    <mergeCell ref="A2:F2"/>
    <mergeCell ref="A4:C4"/>
    <mergeCell ref="D4:F4"/>
  </mergeCells>
  <printOptions horizontalCentered="1"/>
  <pageMargins left="0.19652777777777777" right="0.19652777777777777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3" sqref="A3:B3"/>
    </sheetView>
  </sheetViews>
  <sheetFormatPr defaultColWidth="9.140625" defaultRowHeight="12.75"/>
  <cols>
    <col min="1" max="1" width="5.421875" style="37" customWidth="1"/>
    <col min="2" max="2" width="30.421875" style="0" customWidth="1"/>
    <col min="3" max="3" width="27.00390625" style="0" customWidth="1"/>
    <col min="4" max="4" width="24.421875" style="0" customWidth="1"/>
  </cols>
  <sheetData>
    <row r="1" ht="12.75">
      <c r="A1" s="38" t="s">
        <v>55</v>
      </c>
    </row>
    <row r="2" spans="1:7" ht="30.75" customHeight="1">
      <c r="A2" s="118" t="s">
        <v>56</v>
      </c>
      <c r="B2" s="118"/>
      <c r="C2" s="118"/>
      <c r="D2" s="118"/>
      <c r="E2" s="39"/>
      <c r="F2" s="39"/>
      <c r="G2" s="39"/>
    </row>
    <row r="3" spans="1:7" ht="24" customHeight="1">
      <c r="A3" s="119" t="s">
        <v>181</v>
      </c>
      <c r="B3" s="119"/>
      <c r="C3" s="40"/>
      <c r="D3" s="41" t="s">
        <v>1</v>
      </c>
      <c r="E3" s="37"/>
      <c r="F3" s="37"/>
      <c r="G3" s="37"/>
    </row>
    <row r="4" spans="1:4" ht="27.75" customHeight="1">
      <c r="A4" s="120" t="s">
        <v>57</v>
      </c>
      <c r="B4" s="42" t="s">
        <v>58</v>
      </c>
      <c r="C4" s="42" t="s">
        <v>59</v>
      </c>
      <c r="D4" s="42" t="s">
        <v>60</v>
      </c>
    </row>
    <row r="5" spans="1:4" ht="33" customHeight="1">
      <c r="A5" s="120"/>
      <c r="B5" s="43" t="s">
        <v>54</v>
      </c>
      <c r="C5" s="85">
        <v>89928283.18</v>
      </c>
      <c r="D5" s="85">
        <f>SUM(D6:D7)</f>
        <v>81742910.24</v>
      </c>
    </row>
    <row r="6" spans="1:4" ht="33" customHeight="1">
      <c r="A6" s="44">
        <v>1</v>
      </c>
      <c r="B6" s="16" t="s">
        <v>125</v>
      </c>
      <c r="C6" s="45">
        <v>87131950.86</v>
      </c>
      <c r="D6" s="86">
        <v>78946577.92</v>
      </c>
    </row>
    <row r="7" spans="1:4" ht="33" customHeight="1">
      <c r="A7" s="44">
        <v>2</v>
      </c>
      <c r="B7" s="16" t="s">
        <v>126</v>
      </c>
      <c r="C7" s="45">
        <v>2796332.32</v>
      </c>
      <c r="D7" s="45">
        <v>2796332.32</v>
      </c>
    </row>
    <row r="8" spans="1:4" ht="33" customHeight="1">
      <c r="A8" s="44">
        <v>3</v>
      </c>
      <c r="B8" s="16" t="s">
        <v>58</v>
      </c>
      <c r="C8" s="45"/>
      <c r="D8" s="45"/>
    </row>
    <row r="9" spans="1:4" ht="33" customHeight="1">
      <c r="A9" s="44">
        <v>4</v>
      </c>
      <c r="B9" s="16" t="s">
        <v>58</v>
      </c>
      <c r="C9" s="45"/>
      <c r="D9" s="45"/>
    </row>
    <row r="10" spans="1:4" ht="33" customHeight="1">
      <c r="A10" s="44">
        <v>5</v>
      </c>
      <c r="B10" s="16" t="s">
        <v>58</v>
      </c>
      <c r="C10" s="45"/>
      <c r="D10" s="45"/>
    </row>
    <row r="11" spans="1:4" ht="33" customHeight="1">
      <c r="A11" s="44">
        <v>6</v>
      </c>
      <c r="B11" s="16" t="s">
        <v>58</v>
      </c>
      <c r="C11" s="45"/>
      <c r="D11" s="45"/>
    </row>
    <row r="12" spans="1:4" ht="33" customHeight="1">
      <c r="A12" s="44">
        <v>7</v>
      </c>
      <c r="B12" s="16" t="s">
        <v>58</v>
      </c>
      <c r="C12" s="45"/>
      <c r="D12" s="45"/>
    </row>
    <row r="13" spans="1:4" ht="33" customHeight="1">
      <c r="A13" s="44">
        <v>8</v>
      </c>
      <c r="B13" s="16" t="s">
        <v>58</v>
      </c>
      <c r="C13" s="45"/>
      <c r="D13" s="45"/>
    </row>
    <row r="14" spans="1:4" ht="33" customHeight="1">
      <c r="A14" s="44">
        <v>9</v>
      </c>
      <c r="B14" s="16" t="s">
        <v>58</v>
      </c>
      <c r="C14" s="45"/>
      <c r="D14" s="45"/>
    </row>
    <row r="15" spans="1:4" ht="33" customHeight="1">
      <c r="A15" s="44">
        <v>10</v>
      </c>
      <c r="B15" s="16" t="s">
        <v>58</v>
      </c>
      <c r="C15" s="45"/>
      <c r="D15" s="45"/>
    </row>
    <row r="16" spans="1:4" ht="33" customHeight="1">
      <c r="A16" s="44">
        <v>11</v>
      </c>
      <c r="B16" s="16" t="s">
        <v>58</v>
      </c>
      <c r="C16" s="45"/>
      <c r="D16" s="45"/>
    </row>
    <row r="17" spans="1:4" ht="33" customHeight="1">
      <c r="A17" s="44">
        <v>12</v>
      </c>
      <c r="B17" s="16" t="s">
        <v>58</v>
      </c>
      <c r="C17" s="45"/>
      <c r="D17" s="45"/>
    </row>
    <row r="18" spans="1:4" ht="33" customHeight="1">
      <c r="A18" s="44">
        <v>13</v>
      </c>
      <c r="B18" s="16" t="s">
        <v>58</v>
      </c>
      <c r="C18" s="45"/>
      <c r="D18" s="45"/>
    </row>
    <row r="19" spans="1:4" ht="33" customHeight="1">
      <c r="A19" s="44">
        <v>14</v>
      </c>
      <c r="B19" s="16" t="s">
        <v>58</v>
      </c>
      <c r="C19" s="45"/>
      <c r="D19" s="45"/>
    </row>
    <row r="20" spans="1:4" ht="33" customHeight="1">
      <c r="A20" s="44">
        <v>15</v>
      </c>
      <c r="B20" s="16" t="s">
        <v>58</v>
      </c>
      <c r="C20" s="45"/>
      <c r="D20" s="45"/>
    </row>
    <row r="21" spans="1:4" ht="33" customHeight="1">
      <c r="A21" s="46">
        <v>16</v>
      </c>
      <c r="B21" s="47" t="s">
        <v>58</v>
      </c>
      <c r="C21" s="48"/>
      <c r="D21" s="48"/>
    </row>
    <row r="22" spans="1:4" ht="30" customHeight="1">
      <c r="A22" s="43" t="s">
        <v>61</v>
      </c>
      <c r="B22" s="43" t="s">
        <v>62</v>
      </c>
      <c r="C22" s="30"/>
      <c r="D22" s="30"/>
    </row>
  </sheetData>
  <mergeCells count="3">
    <mergeCell ref="A2:D2"/>
    <mergeCell ref="A3:B3"/>
    <mergeCell ref="A4:A5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zoomScaleSheetLayoutView="100" workbookViewId="0" topLeftCell="A1">
      <selection activeCell="G8" sqref="G8"/>
    </sheetView>
  </sheetViews>
  <sheetFormatPr defaultColWidth="9.140625" defaultRowHeight="12.75"/>
  <cols>
    <col min="1" max="3" width="3.140625" style="93" customWidth="1"/>
    <col min="4" max="4" width="35.00390625" style="93" customWidth="1"/>
    <col min="5" max="5" width="15.00390625" style="93" customWidth="1"/>
    <col min="6" max="11" width="14.140625" style="95" customWidth="1"/>
    <col min="12" max="12" width="9.7109375" style="93" customWidth="1"/>
    <col min="13" max="16384" width="9.140625" style="93" customWidth="1"/>
  </cols>
  <sheetData>
    <row r="1" spans="1:11" ht="12.75">
      <c r="A1" s="123" t="s">
        <v>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5" ht="19.5" customHeight="1">
      <c r="A2" s="125" t="s">
        <v>216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36"/>
      <c r="M2" s="36"/>
      <c r="N2" s="36"/>
      <c r="O2" s="36"/>
    </row>
    <row r="3" spans="1:11" ht="15.75" customHeight="1">
      <c r="A3" s="126" t="s">
        <v>181</v>
      </c>
      <c r="B3" s="126"/>
      <c r="C3" s="126"/>
      <c r="D3" s="126"/>
      <c r="E3" s="126"/>
      <c r="F3" s="126"/>
      <c r="G3" s="71"/>
      <c r="H3" s="71"/>
      <c r="I3" s="71"/>
      <c r="J3" s="71"/>
      <c r="K3" s="72" t="s">
        <v>1</v>
      </c>
    </row>
    <row r="4" spans="1:11" s="94" customFormat="1" ht="27" customHeight="1">
      <c r="A4" s="127" t="s">
        <v>64</v>
      </c>
      <c r="B4" s="127" t="s">
        <v>3</v>
      </c>
      <c r="C4" s="127" t="s">
        <v>3</v>
      </c>
      <c r="D4" s="35" t="s">
        <v>65</v>
      </c>
      <c r="E4" s="32" t="s">
        <v>43</v>
      </c>
      <c r="F4" s="73" t="s">
        <v>66</v>
      </c>
      <c r="G4" s="73" t="s">
        <v>67</v>
      </c>
      <c r="H4" s="73" t="s">
        <v>68</v>
      </c>
      <c r="I4" s="73" t="s">
        <v>69</v>
      </c>
      <c r="J4" s="73" t="s">
        <v>70</v>
      </c>
      <c r="K4" s="73" t="s">
        <v>71</v>
      </c>
    </row>
    <row r="5" spans="1:14" s="94" customFormat="1" ht="15" customHeight="1">
      <c r="A5" s="122" t="s">
        <v>72</v>
      </c>
      <c r="B5" s="122" t="s">
        <v>73</v>
      </c>
      <c r="C5" s="122" t="s">
        <v>74</v>
      </c>
      <c r="D5" s="35" t="s">
        <v>9</v>
      </c>
      <c r="E5" s="32" t="s">
        <v>10</v>
      </c>
      <c r="F5" s="73" t="s">
        <v>75</v>
      </c>
      <c r="G5" s="73" t="s">
        <v>76</v>
      </c>
      <c r="H5" s="73" t="s">
        <v>77</v>
      </c>
      <c r="I5" s="107">
        <v>5</v>
      </c>
      <c r="J5" s="107">
        <v>6</v>
      </c>
      <c r="K5" s="107">
        <v>7</v>
      </c>
      <c r="L5" s="112"/>
      <c r="M5" s="112"/>
      <c r="N5" s="112"/>
    </row>
    <row r="6" spans="1:11" s="94" customFormat="1" ht="15" customHeight="1">
      <c r="A6" s="122" t="s">
        <v>3</v>
      </c>
      <c r="B6" s="122" t="s">
        <v>3</v>
      </c>
      <c r="C6" s="122" t="s">
        <v>3</v>
      </c>
      <c r="D6" s="35" t="s">
        <v>78</v>
      </c>
      <c r="E6" s="23">
        <f>SUM(F6:K6)</f>
        <v>89928283.18</v>
      </c>
      <c r="F6" s="74">
        <v>85545483.18</v>
      </c>
      <c r="G6" s="74"/>
      <c r="H6" s="74"/>
      <c r="I6" s="74"/>
      <c r="J6" s="74"/>
      <c r="K6" s="74">
        <v>4382800</v>
      </c>
    </row>
    <row r="7" spans="1:11" ht="15" customHeight="1">
      <c r="A7" s="121">
        <v>201</v>
      </c>
      <c r="B7" s="121"/>
      <c r="C7" s="121"/>
      <c r="D7" s="33" t="s">
        <v>127</v>
      </c>
      <c r="E7" s="34">
        <f>SUM(F7:K7)</f>
        <v>6780</v>
      </c>
      <c r="F7" s="75">
        <v>6780</v>
      </c>
      <c r="G7" s="75"/>
      <c r="H7" s="75"/>
      <c r="I7" s="75"/>
      <c r="J7" s="75"/>
      <c r="K7" s="75"/>
    </row>
    <row r="8" spans="1:11" ht="15" customHeight="1">
      <c r="A8" s="121">
        <v>20110</v>
      </c>
      <c r="B8" s="121"/>
      <c r="C8" s="121"/>
      <c r="D8" s="33" t="s">
        <v>128</v>
      </c>
      <c r="E8" s="34">
        <f aca="true" t="shared" si="0" ref="E8:E25">SUM(F8:K8)</f>
        <v>6780</v>
      </c>
      <c r="F8" s="75">
        <v>6780</v>
      </c>
      <c r="G8" s="75"/>
      <c r="H8" s="75"/>
      <c r="I8" s="75"/>
      <c r="J8" s="75"/>
      <c r="K8" s="75"/>
    </row>
    <row r="9" spans="1:11" ht="15" customHeight="1">
      <c r="A9" s="121">
        <v>2011004</v>
      </c>
      <c r="B9" s="121"/>
      <c r="C9" s="121"/>
      <c r="D9" s="33" t="s">
        <v>129</v>
      </c>
      <c r="E9" s="34">
        <f t="shared" si="0"/>
        <v>6780</v>
      </c>
      <c r="F9" s="75">
        <v>6780</v>
      </c>
      <c r="G9" s="75"/>
      <c r="H9" s="75"/>
      <c r="I9" s="75"/>
      <c r="J9" s="75"/>
      <c r="K9" s="75"/>
    </row>
    <row r="10" spans="1:11" ht="15" customHeight="1">
      <c r="A10" s="121">
        <v>208</v>
      </c>
      <c r="B10" s="121"/>
      <c r="C10" s="121"/>
      <c r="D10" s="33" t="s">
        <v>130</v>
      </c>
      <c r="E10" s="34">
        <f t="shared" si="0"/>
        <v>2260508.84</v>
      </c>
      <c r="F10" s="75">
        <v>2260508.84</v>
      </c>
      <c r="G10" s="75"/>
      <c r="H10" s="75"/>
      <c r="I10" s="75"/>
      <c r="J10" s="75"/>
      <c r="K10" s="75"/>
    </row>
    <row r="11" spans="1:11" ht="15" customHeight="1">
      <c r="A11" s="121">
        <v>20805</v>
      </c>
      <c r="B11" s="121"/>
      <c r="C11" s="121"/>
      <c r="D11" s="33" t="s">
        <v>131</v>
      </c>
      <c r="E11" s="34">
        <f t="shared" si="0"/>
        <v>1960508.84</v>
      </c>
      <c r="F11" s="75">
        <v>1960508.84</v>
      </c>
      <c r="G11" s="75"/>
      <c r="H11" s="75"/>
      <c r="I11" s="75"/>
      <c r="J11" s="75"/>
      <c r="K11" s="75"/>
    </row>
    <row r="12" spans="1:11" ht="15" customHeight="1">
      <c r="A12" s="121">
        <v>2080501</v>
      </c>
      <c r="B12" s="121"/>
      <c r="C12" s="121"/>
      <c r="D12" s="33" t="s">
        <v>132</v>
      </c>
      <c r="E12" s="34">
        <f t="shared" si="0"/>
        <v>1745066.84</v>
      </c>
      <c r="F12" s="75">
        <v>1745066.84</v>
      </c>
      <c r="G12" s="75"/>
      <c r="H12" s="75"/>
      <c r="I12" s="75"/>
      <c r="J12" s="75"/>
      <c r="K12" s="75"/>
    </row>
    <row r="13" spans="1:11" ht="15" customHeight="1">
      <c r="A13" s="121">
        <v>2080502</v>
      </c>
      <c r="B13" s="121"/>
      <c r="C13" s="121"/>
      <c r="D13" s="33" t="s">
        <v>133</v>
      </c>
      <c r="E13" s="34">
        <f t="shared" si="0"/>
        <v>215442</v>
      </c>
      <c r="F13" s="75">
        <v>215442</v>
      </c>
      <c r="G13" s="75"/>
      <c r="H13" s="75"/>
      <c r="I13" s="75"/>
      <c r="J13" s="75"/>
      <c r="K13" s="75"/>
    </row>
    <row r="14" spans="1:11" ht="15" customHeight="1">
      <c r="A14" s="121">
        <v>20822</v>
      </c>
      <c r="B14" s="121"/>
      <c r="C14" s="121"/>
      <c r="D14" s="33" t="s">
        <v>178</v>
      </c>
      <c r="E14" s="34">
        <f t="shared" si="0"/>
        <v>200000</v>
      </c>
      <c r="F14" s="75">
        <v>200000</v>
      </c>
      <c r="G14" s="75"/>
      <c r="H14" s="75"/>
      <c r="I14" s="75"/>
      <c r="J14" s="75"/>
      <c r="K14" s="75"/>
    </row>
    <row r="15" spans="1:11" ht="15" customHeight="1">
      <c r="A15" s="121">
        <v>2082202</v>
      </c>
      <c r="B15" s="121"/>
      <c r="C15" s="121"/>
      <c r="D15" s="33" t="s">
        <v>134</v>
      </c>
      <c r="E15" s="34">
        <f t="shared" si="0"/>
        <v>100000</v>
      </c>
      <c r="F15" s="75">
        <v>100000</v>
      </c>
      <c r="G15" s="75"/>
      <c r="H15" s="75"/>
      <c r="I15" s="75"/>
      <c r="J15" s="75"/>
      <c r="K15" s="75"/>
    </row>
    <row r="16" spans="1:11" ht="15" customHeight="1">
      <c r="A16" s="121">
        <v>2082299</v>
      </c>
      <c r="B16" s="121"/>
      <c r="C16" s="121"/>
      <c r="D16" s="33" t="s">
        <v>135</v>
      </c>
      <c r="E16" s="34">
        <f t="shared" si="0"/>
        <v>100000</v>
      </c>
      <c r="F16" s="75">
        <v>100000</v>
      </c>
      <c r="G16" s="75"/>
      <c r="H16" s="75"/>
      <c r="I16" s="75"/>
      <c r="J16" s="75"/>
      <c r="K16" s="75"/>
    </row>
    <row r="17" spans="1:11" ht="15" customHeight="1">
      <c r="A17" s="121">
        <v>20823</v>
      </c>
      <c r="B17" s="121"/>
      <c r="C17" s="121"/>
      <c r="D17" s="33" t="s">
        <v>179</v>
      </c>
      <c r="E17" s="34">
        <f t="shared" si="0"/>
        <v>100000</v>
      </c>
      <c r="F17" s="75">
        <v>100000</v>
      </c>
      <c r="G17" s="75"/>
      <c r="H17" s="75"/>
      <c r="I17" s="75"/>
      <c r="J17" s="75"/>
      <c r="K17" s="75"/>
    </row>
    <row r="18" spans="1:11" ht="15" customHeight="1">
      <c r="A18" s="121">
        <v>2082399</v>
      </c>
      <c r="B18" s="121"/>
      <c r="C18" s="121"/>
      <c r="D18" s="33" t="s">
        <v>137</v>
      </c>
      <c r="E18" s="34">
        <f t="shared" si="0"/>
        <v>100000</v>
      </c>
      <c r="F18" s="75">
        <v>100000</v>
      </c>
      <c r="G18" s="75"/>
      <c r="H18" s="75"/>
      <c r="I18" s="75"/>
      <c r="J18" s="75"/>
      <c r="K18" s="75"/>
    </row>
    <row r="19" spans="1:11" ht="15" customHeight="1">
      <c r="A19" s="121">
        <v>212</v>
      </c>
      <c r="B19" s="121"/>
      <c r="C19" s="121"/>
      <c r="D19" s="33" t="s">
        <v>138</v>
      </c>
      <c r="E19" s="34">
        <f t="shared" si="0"/>
        <v>14848200</v>
      </c>
      <c r="F19" s="75">
        <v>14848200</v>
      </c>
      <c r="G19" s="75"/>
      <c r="H19" s="75"/>
      <c r="I19" s="75"/>
      <c r="J19" s="75"/>
      <c r="K19" s="75"/>
    </row>
    <row r="20" spans="1:11" ht="15" customHeight="1">
      <c r="A20" s="121">
        <v>21208</v>
      </c>
      <c r="B20" s="121"/>
      <c r="C20" s="121"/>
      <c r="D20" s="33" t="s">
        <v>139</v>
      </c>
      <c r="E20" s="34">
        <f t="shared" si="0"/>
        <v>14848200</v>
      </c>
      <c r="F20" s="75">
        <v>14848200</v>
      </c>
      <c r="G20" s="75"/>
      <c r="H20" s="75"/>
      <c r="I20" s="75"/>
      <c r="J20" s="75"/>
      <c r="K20" s="75"/>
    </row>
    <row r="21" spans="1:11" ht="15" customHeight="1">
      <c r="A21" s="121">
        <v>2120812</v>
      </c>
      <c r="B21" s="121"/>
      <c r="C21" s="121"/>
      <c r="D21" s="33" t="s">
        <v>140</v>
      </c>
      <c r="E21" s="34">
        <f t="shared" si="0"/>
        <v>14848200</v>
      </c>
      <c r="F21" s="75">
        <v>14848200</v>
      </c>
      <c r="G21" s="75"/>
      <c r="H21" s="75"/>
      <c r="I21" s="75"/>
      <c r="J21" s="75"/>
      <c r="K21" s="75"/>
    </row>
    <row r="22" spans="1:11" ht="15" customHeight="1">
      <c r="A22" s="121">
        <v>213</v>
      </c>
      <c r="B22" s="121"/>
      <c r="C22" s="121"/>
      <c r="D22" s="33" t="s">
        <v>141</v>
      </c>
      <c r="E22" s="34">
        <f t="shared" si="0"/>
        <v>58621298.34</v>
      </c>
      <c r="F22" s="75">
        <v>54238498.34</v>
      </c>
      <c r="G22" s="75"/>
      <c r="H22" s="75"/>
      <c r="I22" s="75"/>
      <c r="J22" s="75"/>
      <c r="K22" s="75">
        <v>4382800</v>
      </c>
    </row>
    <row r="23" spans="1:11" ht="15" customHeight="1">
      <c r="A23" s="121">
        <v>21301</v>
      </c>
      <c r="B23" s="121"/>
      <c r="C23" s="121"/>
      <c r="D23" s="33" t="s">
        <v>142</v>
      </c>
      <c r="E23" s="34">
        <f t="shared" si="0"/>
        <v>155000</v>
      </c>
      <c r="F23" s="75">
        <v>155000</v>
      </c>
      <c r="G23" s="75"/>
      <c r="H23" s="75"/>
      <c r="I23" s="75"/>
      <c r="J23" s="75"/>
      <c r="K23" s="75"/>
    </row>
    <row r="24" spans="1:11" ht="15" customHeight="1">
      <c r="A24" s="121">
        <v>2130135</v>
      </c>
      <c r="B24" s="121"/>
      <c r="C24" s="121"/>
      <c r="D24" s="33" t="s">
        <v>143</v>
      </c>
      <c r="E24" s="34">
        <f t="shared" si="0"/>
        <v>155000</v>
      </c>
      <c r="F24" s="75">
        <v>155000</v>
      </c>
      <c r="G24" s="75"/>
      <c r="H24" s="75"/>
      <c r="I24" s="75"/>
      <c r="J24" s="75"/>
      <c r="K24" s="75"/>
    </row>
    <row r="25" spans="1:11" ht="15" customHeight="1">
      <c r="A25" s="121">
        <v>21303</v>
      </c>
      <c r="B25" s="121"/>
      <c r="C25" s="121"/>
      <c r="D25" s="33" t="s">
        <v>144</v>
      </c>
      <c r="E25" s="34">
        <f t="shared" si="0"/>
        <v>57466298.34</v>
      </c>
      <c r="F25" s="75">
        <v>53083498.34</v>
      </c>
      <c r="G25" s="75"/>
      <c r="H25" s="75"/>
      <c r="I25" s="75"/>
      <c r="J25" s="75"/>
      <c r="K25" s="75">
        <v>4382800</v>
      </c>
    </row>
    <row r="26" spans="1:11" ht="12.75">
      <c r="A26" s="121">
        <v>2130301</v>
      </c>
      <c r="B26" s="121"/>
      <c r="C26" s="121"/>
      <c r="D26" s="33" t="s">
        <v>145</v>
      </c>
      <c r="E26" s="34">
        <f aca="true" t="shared" si="1" ref="E26:E43">SUM(F26:K26)</f>
        <v>12054853.84</v>
      </c>
      <c r="F26" s="75">
        <v>12054853.84</v>
      </c>
      <c r="G26" s="75"/>
      <c r="H26" s="75"/>
      <c r="I26" s="75"/>
      <c r="J26" s="75"/>
      <c r="K26" s="75"/>
    </row>
    <row r="27" spans="1:11" ht="12.75">
      <c r="A27" s="121">
        <v>2130302</v>
      </c>
      <c r="B27" s="121"/>
      <c r="C27" s="121"/>
      <c r="D27" s="33" t="s">
        <v>146</v>
      </c>
      <c r="E27" s="34">
        <f t="shared" si="1"/>
        <v>1556000</v>
      </c>
      <c r="F27" s="75">
        <v>1556000</v>
      </c>
      <c r="G27" s="75"/>
      <c r="H27" s="75"/>
      <c r="I27" s="75"/>
      <c r="J27" s="75"/>
      <c r="K27" s="75"/>
    </row>
    <row r="28" spans="1:11" ht="12.75">
      <c r="A28" s="121">
        <v>2130303</v>
      </c>
      <c r="B28" s="121"/>
      <c r="C28" s="121"/>
      <c r="D28" s="33" t="s">
        <v>147</v>
      </c>
      <c r="E28" s="34">
        <f t="shared" si="1"/>
        <v>907010.67</v>
      </c>
      <c r="F28" s="75">
        <v>907010.67</v>
      </c>
      <c r="G28" s="75"/>
      <c r="H28" s="75"/>
      <c r="I28" s="75"/>
      <c r="J28" s="75"/>
      <c r="K28" s="75"/>
    </row>
    <row r="29" spans="1:11" ht="12.75">
      <c r="A29" s="121">
        <v>2130304</v>
      </c>
      <c r="B29" s="121"/>
      <c r="C29" s="121"/>
      <c r="D29" s="33" t="s">
        <v>148</v>
      </c>
      <c r="E29" s="34">
        <f t="shared" si="1"/>
        <v>642200</v>
      </c>
      <c r="F29" s="75">
        <v>642200</v>
      </c>
      <c r="G29" s="75"/>
      <c r="H29" s="75"/>
      <c r="I29" s="75"/>
      <c r="J29" s="75"/>
      <c r="K29" s="75"/>
    </row>
    <row r="30" spans="1:11" ht="12.75">
      <c r="A30" s="121">
        <v>2130305</v>
      </c>
      <c r="B30" s="121"/>
      <c r="C30" s="121"/>
      <c r="D30" s="33" t="s">
        <v>149</v>
      </c>
      <c r="E30" s="34">
        <f t="shared" si="1"/>
        <v>100000</v>
      </c>
      <c r="F30" s="75">
        <v>100000</v>
      </c>
      <c r="G30" s="75"/>
      <c r="H30" s="75"/>
      <c r="I30" s="75"/>
      <c r="J30" s="75"/>
      <c r="K30" s="75"/>
    </row>
    <row r="31" spans="1:11" ht="12.75">
      <c r="A31" s="121">
        <v>2130306</v>
      </c>
      <c r="B31" s="121"/>
      <c r="C31" s="121"/>
      <c r="D31" s="33" t="s">
        <v>150</v>
      </c>
      <c r="E31" s="34">
        <f t="shared" si="1"/>
        <v>26000</v>
      </c>
      <c r="F31" s="75">
        <v>26000</v>
      </c>
      <c r="G31" s="75"/>
      <c r="H31" s="75"/>
      <c r="I31" s="75"/>
      <c r="J31" s="75"/>
      <c r="K31" s="75"/>
    </row>
    <row r="32" spans="1:11" ht="12.75">
      <c r="A32" s="121">
        <v>2130308</v>
      </c>
      <c r="B32" s="121"/>
      <c r="C32" s="121"/>
      <c r="D32" s="33" t="s">
        <v>151</v>
      </c>
      <c r="E32" s="34">
        <f t="shared" si="1"/>
        <v>70000</v>
      </c>
      <c r="F32" s="75">
        <v>70000</v>
      </c>
      <c r="G32" s="75"/>
      <c r="H32" s="75"/>
      <c r="I32" s="75"/>
      <c r="J32" s="75"/>
      <c r="K32" s="75"/>
    </row>
    <row r="33" spans="1:11" ht="12.75">
      <c r="A33" s="121">
        <v>2130309</v>
      </c>
      <c r="B33" s="121"/>
      <c r="C33" s="121"/>
      <c r="D33" s="33" t="s">
        <v>152</v>
      </c>
      <c r="E33" s="34">
        <f t="shared" si="1"/>
        <v>50000</v>
      </c>
      <c r="F33" s="75">
        <v>50000</v>
      </c>
      <c r="G33" s="75"/>
      <c r="H33" s="75"/>
      <c r="I33" s="75"/>
      <c r="J33" s="75"/>
      <c r="K33" s="75"/>
    </row>
    <row r="34" spans="1:11" ht="12.75">
      <c r="A34" s="121">
        <v>2130310</v>
      </c>
      <c r="B34" s="121"/>
      <c r="C34" s="121"/>
      <c r="D34" s="33" t="s">
        <v>153</v>
      </c>
      <c r="E34" s="34">
        <f t="shared" si="1"/>
        <v>13452000</v>
      </c>
      <c r="F34" s="75">
        <v>13412000</v>
      </c>
      <c r="G34" s="75"/>
      <c r="H34" s="75"/>
      <c r="I34" s="75"/>
      <c r="J34" s="75"/>
      <c r="K34" s="75">
        <v>40000</v>
      </c>
    </row>
    <row r="35" spans="1:11" ht="12.75">
      <c r="A35" s="121">
        <v>2130314</v>
      </c>
      <c r="B35" s="121"/>
      <c r="C35" s="121"/>
      <c r="D35" s="33" t="s">
        <v>154</v>
      </c>
      <c r="E35" s="34">
        <f t="shared" si="1"/>
        <v>5548600</v>
      </c>
      <c r="F35" s="75">
        <v>1435800</v>
      </c>
      <c r="G35" s="75"/>
      <c r="H35" s="75"/>
      <c r="I35" s="75"/>
      <c r="J35" s="75"/>
      <c r="K35" s="75">
        <v>4112800</v>
      </c>
    </row>
    <row r="36" spans="1:11" ht="12.75">
      <c r="A36" s="121">
        <v>2130315</v>
      </c>
      <c r="B36" s="121"/>
      <c r="C36" s="121"/>
      <c r="D36" s="33" t="s">
        <v>155</v>
      </c>
      <c r="E36" s="34">
        <f t="shared" si="1"/>
        <v>860000</v>
      </c>
      <c r="F36" s="75">
        <v>810000</v>
      </c>
      <c r="G36" s="75"/>
      <c r="H36" s="75"/>
      <c r="I36" s="75"/>
      <c r="J36" s="75"/>
      <c r="K36" s="75">
        <v>50000</v>
      </c>
    </row>
    <row r="37" spans="1:11" ht="12.75">
      <c r="A37" s="121">
        <v>2130316</v>
      </c>
      <c r="B37" s="121"/>
      <c r="C37" s="121"/>
      <c r="D37" s="33" t="s">
        <v>156</v>
      </c>
      <c r="E37" s="34">
        <f t="shared" si="1"/>
        <v>1080000</v>
      </c>
      <c r="F37" s="75">
        <v>1080000</v>
      </c>
      <c r="G37" s="75"/>
      <c r="H37" s="75"/>
      <c r="I37" s="75"/>
      <c r="J37" s="75"/>
      <c r="K37" s="75"/>
    </row>
    <row r="38" spans="1:11" ht="12.75">
      <c r="A38" s="121">
        <v>2130317</v>
      </c>
      <c r="B38" s="121"/>
      <c r="C38" s="121"/>
      <c r="D38" s="33" t="s">
        <v>157</v>
      </c>
      <c r="E38" s="34">
        <f t="shared" si="1"/>
        <v>250000</v>
      </c>
      <c r="F38" s="75">
        <v>250000</v>
      </c>
      <c r="G38" s="75"/>
      <c r="H38" s="75"/>
      <c r="I38" s="75"/>
      <c r="J38" s="75"/>
      <c r="K38" s="75"/>
    </row>
    <row r="39" spans="1:11" ht="12.75">
      <c r="A39" s="121">
        <v>2130331</v>
      </c>
      <c r="B39" s="121"/>
      <c r="C39" s="121"/>
      <c r="D39" s="33" t="s">
        <v>158</v>
      </c>
      <c r="E39" s="34">
        <f t="shared" si="1"/>
        <v>12275825.51</v>
      </c>
      <c r="F39" s="75">
        <v>12095825.51</v>
      </c>
      <c r="G39" s="75"/>
      <c r="H39" s="75"/>
      <c r="I39" s="75"/>
      <c r="J39" s="75"/>
      <c r="K39" s="75">
        <v>180000</v>
      </c>
    </row>
    <row r="40" spans="1:11" ht="12.75">
      <c r="A40" s="121">
        <v>2130399</v>
      </c>
      <c r="B40" s="121"/>
      <c r="C40" s="121"/>
      <c r="D40" s="33" t="s">
        <v>159</v>
      </c>
      <c r="E40" s="34">
        <f t="shared" si="1"/>
        <v>8593808.32</v>
      </c>
      <c r="F40" s="75">
        <v>8593808.32</v>
      </c>
      <c r="G40" s="75"/>
      <c r="H40" s="75"/>
      <c r="I40" s="75"/>
      <c r="J40" s="75"/>
      <c r="K40" s="75"/>
    </row>
    <row r="41" spans="1:11" ht="12.75">
      <c r="A41" s="121">
        <v>21364</v>
      </c>
      <c r="B41" s="121"/>
      <c r="C41" s="121"/>
      <c r="D41" s="33" t="s">
        <v>160</v>
      </c>
      <c r="E41" s="34">
        <f t="shared" si="1"/>
        <v>1000000</v>
      </c>
      <c r="F41" s="75">
        <v>1000000</v>
      </c>
      <c r="G41" s="75"/>
      <c r="H41" s="75"/>
      <c r="I41" s="75"/>
      <c r="J41" s="75"/>
      <c r="K41" s="75"/>
    </row>
    <row r="42" spans="1:11" ht="12.75">
      <c r="A42" s="121">
        <v>2136401</v>
      </c>
      <c r="B42" s="121"/>
      <c r="C42" s="121"/>
      <c r="D42" s="33" t="s">
        <v>149</v>
      </c>
      <c r="E42" s="34">
        <f t="shared" si="1"/>
        <v>1000000</v>
      </c>
      <c r="F42" s="75">
        <v>1000000</v>
      </c>
      <c r="G42" s="75"/>
      <c r="H42" s="75"/>
      <c r="I42" s="75"/>
      <c r="J42" s="75"/>
      <c r="K42" s="75"/>
    </row>
    <row r="43" spans="1:11" ht="12.75">
      <c r="A43" s="121">
        <v>215</v>
      </c>
      <c r="B43" s="121"/>
      <c r="C43" s="121"/>
      <c r="D43" s="33" t="s">
        <v>161</v>
      </c>
      <c r="E43" s="34">
        <f t="shared" si="1"/>
        <v>13000000</v>
      </c>
      <c r="F43" s="75">
        <v>13000000</v>
      </c>
      <c r="G43" s="75"/>
      <c r="H43" s="75"/>
      <c r="I43" s="75"/>
      <c r="J43" s="75"/>
      <c r="K43" s="75"/>
    </row>
    <row r="44" spans="1:11" ht="12.75">
      <c r="A44" s="121">
        <v>21563</v>
      </c>
      <c r="B44" s="121"/>
      <c r="C44" s="121"/>
      <c r="D44" s="33" t="s">
        <v>162</v>
      </c>
      <c r="E44" s="34">
        <f aca="true" t="shared" si="2" ref="E44:E55">SUM(F44:K44)</f>
        <v>13000000</v>
      </c>
      <c r="F44" s="75">
        <v>13000000</v>
      </c>
      <c r="G44" s="75"/>
      <c r="H44" s="75"/>
      <c r="I44" s="75"/>
      <c r="J44" s="75"/>
      <c r="K44" s="75"/>
    </row>
    <row r="45" spans="1:11" ht="12.75">
      <c r="A45" s="121">
        <v>2156301</v>
      </c>
      <c r="B45" s="121"/>
      <c r="C45" s="121"/>
      <c r="D45" s="33" t="s">
        <v>163</v>
      </c>
      <c r="E45" s="34">
        <f>SUM(F45:K45)</f>
        <v>10000000</v>
      </c>
      <c r="F45" s="75">
        <v>10000000</v>
      </c>
      <c r="G45" s="75"/>
      <c r="H45" s="75"/>
      <c r="I45" s="75"/>
      <c r="J45" s="75"/>
      <c r="K45" s="75"/>
    </row>
    <row r="46" spans="1:11" ht="12.75">
      <c r="A46" s="121">
        <v>2156302</v>
      </c>
      <c r="B46" s="121"/>
      <c r="C46" s="121"/>
      <c r="D46" s="33" t="s">
        <v>164</v>
      </c>
      <c r="E46" s="34">
        <f t="shared" si="2"/>
        <v>3000000</v>
      </c>
      <c r="F46" s="75">
        <v>3000000</v>
      </c>
      <c r="G46" s="75"/>
      <c r="H46" s="75"/>
      <c r="I46" s="75"/>
      <c r="J46" s="75"/>
      <c r="K46" s="75"/>
    </row>
    <row r="47" spans="1:11" ht="12.75">
      <c r="A47" s="121">
        <v>220</v>
      </c>
      <c r="B47" s="121"/>
      <c r="C47" s="121"/>
      <c r="D47" s="33" t="s">
        <v>165</v>
      </c>
      <c r="E47" s="34">
        <f t="shared" si="2"/>
        <v>330000</v>
      </c>
      <c r="F47" s="75">
        <v>330000</v>
      </c>
      <c r="G47" s="75"/>
      <c r="H47" s="75"/>
      <c r="I47" s="75"/>
      <c r="J47" s="75"/>
      <c r="K47" s="75"/>
    </row>
    <row r="48" spans="1:11" ht="12.75">
      <c r="A48" s="121">
        <v>22001</v>
      </c>
      <c r="B48" s="121"/>
      <c r="C48" s="121"/>
      <c r="D48" s="33" t="s">
        <v>166</v>
      </c>
      <c r="E48" s="34">
        <f t="shared" si="2"/>
        <v>330000</v>
      </c>
      <c r="F48" s="75">
        <v>330000</v>
      </c>
      <c r="G48" s="75"/>
      <c r="H48" s="75"/>
      <c r="I48" s="75"/>
      <c r="J48" s="75"/>
      <c r="K48" s="75"/>
    </row>
    <row r="49" spans="1:11" ht="12.75">
      <c r="A49" s="121">
        <v>2200120</v>
      </c>
      <c r="B49" s="121"/>
      <c r="C49" s="121"/>
      <c r="D49" s="33" t="s">
        <v>167</v>
      </c>
      <c r="E49" s="34">
        <f t="shared" si="2"/>
        <v>330000</v>
      </c>
      <c r="F49" s="75">
        <v>330000</v>
      </c>
      <c r="G49" s="75"/>
      <c r="H49" s="75"/>
      <c r="I49" s="75"/>
      <c r="J49" s="75"/>
      <c r="K49" s="75"/>
    </row>
    <row r="50" spans="1:11" ht="12.75">
      <c r="A50" s="121">
        <v>221</v>
      </c>
      <c r="B50" s="121"/>
      <c r="C50" s="121"/>
      <c r="D50" s="33" t="s">
        <v>168</v>
      </c>
      <c r="E50" s="34">
        <f t="shared" si="2"/>
        <v>831496</v>
      </c>
      <c r="F50" s="75">
        <v>831496</v>
      </c>
      <c r="G50" s="75"/>
      <c r="H50" s="75"/>
      <c r="I50" s="75"/>
      <c r="J50" s="75"/>
      <c r="K50" s="75"/>
    </row>
    <row r="51" spans="1:11" ht="12.75">
      <c r="A51" s="121">
        <v>22102</v>
      </c>
      <c r="B51" s="121"/>
      <c r="C51" s="121"/>
      <c r="D51" s="33" t="s">
        <v>169</v>
      </c>
      <c r="E51" s="34">
        <f t="shared" si="2"/>
        <v>831496</v>
      </c>
      <c r="F51" s="75">
        <v>831496</v>
      </c>
      <c r="G51" s="75"/>
      <c r="H51" s="75"/>
      <c r="I51" s="75"/>
      <c r="J51" s="75"/>
      <c r="K51" s="75"/>
    </row>
    <row r="52" spans="1:11" ht="12.75">
      <c r="A52" s="121">
        <v>2210201</v>
      </c>
      <c r="B52" s="121"/>
      <c r="C52" s="121"/>
      <c r="D52" s="33" t="s">
        <v>170</v>
      </c>
      <c r="E52" s="34">
        <f t="shared" si="2"/>
        <v>831496</v>
      </c>
      <c r="F52" s="75">
        <v>831496</v>
      </c>
      <c r="G52" s="75"/>
      <c r="H52" s="75"/>
      <c r="I52" s="75"/>
      <c r="J52" s="75"/>
      <c r="K52" s="75"/>
    </row>
    <row r="53" spans="1:11" ht="12.75">
      <c r="A53" s="121">
        <v>229</v>
      </c>
      <c r="B53" s="121"/>
      <c r="C53" s="121"/>
      <c r="D53" s="33" t="s">
        <v>171</v>
      </c>
      <c r="E53" s="34">
        <f t="shared" si="2"/>
        <v>30000</v>
      </c>
      <c r="F53" s="75">
        <v>30000</v>
      </c>
      <c r="G53" s="75"/>
      <c r="H53" s="75"/>
      <c r="I53" s="75"/>
      <c r="J53" s="75"/>
      <c r="K53" s="75"/>
    </row>
    <row r="54" spans="1:11" ht="12.75">
      <c r="A54" s="121">
        <v>22904</v>
      </c>
      <c r="B54" s="121"/>
      <c r="C54" s="121"/>
      <c r="D54" s="33" t="s">
        <v>172</v>
      </c>
      <c r="E54" s="34">
        <f t="shared" si="2"/>
        <v>30000</v>
      </c>
      <c r="F54" s="75">
        <v>30000</v>
      </c>
      <c r="G54" s="75"/>
      <c r="H54" s="75"/>
      <c r="I54" s="75"/>
      <c r="J54" s="75"/>
      <c r="K54" s="75"/>
    </row>
    <row r="55" spans="1:11" ht="12.75">
      <c r="A55" s="121">
        <v>2290400</v>
      </c>
      <c r="B55" s="121"/>
      <c r="C55" s="121"/>
      <c r="D55" s="33" t="s">
        <v>172</v>
      </c>
      <c r="E55" s="34">
        <f t="shared" si="2"/>
        <v>30000</v>
      </c>
      <c r="F55" s="75">
        <v>30000</v>
      </c>
      <c r="G55" s="75"/>
      <c r="H55" s="75"/>
      <c r="I55" s="75"/>
      <c r="J55" s="75"/>
      <c r="K55" s="75"/>
    </row>
  </sheetData>
  <mergeCells count="56">
    <mergeCell ref="A55:C55"/>
    <mergeCell ref="A51:C51"/>
    <mergeCell ref="A52:C52"/>
    <mergeCell ref="A53:C53"/>
    <mergeCell ref="A54:C54"/>
    <mergeCell ref="A47:C47"/>
    <mergeCell ref="A48:C48"/>
    <mergeCell ref="A49:C49"/>
    <mergeCell ref="A50:C50"/>
    <mergeCell ref="A39:C39"/>
    <mergeCell ref="A40:C40"/>
    <mergeCell ref="A41:C41"/>
    <mergeCell ref="A46:C46"/>
    <mergeCell ref="A42:C42"/>
    <mergeCell ref="A43:C43"/>
    <mergeCell ref="A44:C44"/>
    <mergeCell ref="A45:C45"/>
    <mergeCell ref="A38:C38"/>
    <mergeCell ref="A37:C37"/>
    <mergeCell ref="A35:C35"/>
    <mergeCell ref="A36:C36"/>
    <mergeCell ref="A33:C33"/>
    <mergeCell ref="A34:C34"/>
    <mergeCell ref="A30:C30"/>
    <mergeCell ref="A31:C31"/>
    <mergeCell ref="A32:C32"/>
    <mergeCell ref="A26:C26"/>
    <mergeCell ref="A27:C27"/>
    <mergeCell ref="A28:C28"/>
    <mergeCell ref="A29:C29"/>
    <mergeCell ref="A1:K1"/>
    <mergeCell ref="A2:K2"/>
    <mergeCell ref="A3:F3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3:C23"/>
    <mergeCell ref="A24:C24"/>
    <mergeCell ref="A25:C25"/>
    <mergeCell ref="A5:A6"/>
    <mergeCell ref="B5:B6"/>
    <mergeCell ref="C5:C6"/>
    <mergeCell ref="A19:C19"/>
    <mergeCell ref="A20:C20"/>
    <mergeCell ref="A21:C21"/>
    <mergeCell ref="A22:C22"/>
  </mergeCells>
  <printOptions horizontalCentered="1"/>
  <pageMargins left="0.19652777777777777" right="0.19652777777777777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100" workbookViewId="0" topLeftCell="A1">
      <selection activeCell="G5" sqref="G5"/>
    </sheetView>
  </sheetViews>
  <sheetFormatPr defaultColWidth="9.140625" defaultRowHeight="12.75"/>
  <cols>
    <col min="1" max="3" width="3.140625" style="0" customWidth="1"/>
    <col min="4" max="4" width="30.8515625" style="0" customWidth="1"/>
    <col min="5" max="10" width="15.00390625" style="76" customWidth="1"/>
    <col min="11" max="11" width="9.7109375" style="0" customWidth="1"/>
  </cols>
  <sheetData>
    <row r="1" spans="1:10" ht="12.75">
      <c r="A1" s="123" t="s">
        <v>79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5" ht="28.5" customHeight="1">
      <c r="A2" s="132" t="s">
        <v>217</v>
      </c>
      <c r="B2" s="132"/>
      <c r="C2" s="132"/>
      <c r="D2" s="132"/>
      <c r="E2" s="132"/>
      <c r="F2" s="132"/>
      <c r="G2" s="132"/>
      <c r="H2" s="132"/>
      <c r="I2" s="132"/>
      <c r="J2" s="132"/>
      <c r="K2" s="36"/>
      <c r="L2" s="36"/>
      <c r="M2" s="36"/>
      <c r="N2" s="36"/>
      <c r="O2" s="36"/>
    </row>
    <row r="3" spans="1:10" ht="12.75">
      <c r="A3" s="133" t="s">
        <v>181</v>
      </c>
      <c r="B3" s="133"/>
      <c r="C3" s="133"/>
      <c r="D3" s="133"/>
      <c r="E3" s="133"/>
      <c r="F3" s="133"/>
      <c r="G3" s="71"/>
      <c r="H3" s="71"/>
      <c r="I3" s="71"/>
      <c r="J3" s="72" t="s">
        <v>1</v>
      </c>
    </row>
    <row r="4" spans="1:10" ht="31.5" customHeight="1">
      <c r="A4" s="127" t="s">
        <v>64</v>
      </c>
      <c r="B4" s="127" t="s">
        <v>3</v>
      </c>
      <c r="C4" s="127" t="s">
        <v>3</v>
      </c>
      <c r="D4" s="35" t="s">
        <v>65</v>
      </c>
      <c r="E4" s="73" t="s">
        <v>44</v>
      </c>
      <c r="F4" s="73" t="s">
        <v>80</v>
      </c>
      <c r="G4" s="73" t="s">
        <v>81</v>
      </c>
      <c r="H4" s="73" t="s">
        <v>82</v>
      </c>
      <c r="I4" s="73" t="s">
        <v>83</v>
      </c>
      <c r="J4" s="73" t="s">
        <v>84</v>
      </c>
    </row>
    <row r="5" spans="1:10" ht="15" customHeight="1">
      <c r="A5" s="122" t="s">
        <v>72</v>
      </c>
      <c r="B5" s="122" t="s">
        <v>73</v>
      </c>
      <c r="C5" s="122" t="s">
        <v>74</v>
      </c>
      <c r="D5" s="35" t="s">
        <v>9</v>
      </c>
      <c r="E5" s="73" t="s">
        <v>10</v>
      </c>
      <c r="F5" s="73" t="s">
        <v>75</v>
      </c>
      <c r="G5" s="73" t="s">
        <v>76</v>
      </c>
      <c r="H5" s="73" t="s">
        <v>77</v>
      </c>
      <c r="I5" s="73" t="s">
        <v>85</v>
      </c>
      <c r="J5" s="73" t="s">
        <v>86</v>
      </c>
    </row>
    <row r="6" spans="1:10" ht="15" customHeight="1">
      <c r="A6" s="122" t="s">
        <v>3</v>
      </c>
      <c r="B6" s="122" t="s">
        <v>3</v>
      </c>
      <c r="C6" s="122" t="s">
        <v>3</v>
      </c>
      <c r="D6" s="35" t="s">
        <v>78</v>
      </c>
      <c r="E6" s="74">
        <f>SUM(F6:J6)</f>
        <v>81742910.24000001</v>
      </c>
      <c r="F6" s="74">
        <v>16688547</v>
      </c>
      <c r="G6" s="74">
        <v>65054363.24</v>
      </c>
      <c r="H6" s="74"/>
      <c r="I6" s="74"/>
      <c r="J6" s="74"/>
    </row>
    <row r="7" spans="1:10" ht="15" customHeight="1">
      <c r="A7" s="121">
        <v>201</v>
      </c>
      <c r="B7" s="121"/>
      <c r="C7" s="121"/>
      <c r="D7" s="33" t="s">
        <v>127</v>
      </c>
      <c r="E7" s="74">
        <f aca="true" t="shared" si="0" ref="E7:E58">SUM(F7:J7)</f>
        <v>6780</v>
      </c>
      <c r="F7" s="75">
        <v>2400</v>
      </c>
      <c r="G7" s="75">
        <v>4380</v>
      </c>
      <c r="H7" s="75"/>
      <c r="I7" s="75"/>
      <c r="J7" s="75"/>
    </row>
    <row r="8" spans="1:10" ht="15" customHeight="1">
      <c r="A8" s="121">
        <v>20110</v>
      </c>
      <c r="B8" s="121"/>
      <c r="C8" s="121"/>
      <c r="D8" s="33" t="s">
        <v>128</v>
      </c>
      <c r="E8" s="74">
        <f t="shared" si="0"/>
        <v>6780</v>
      </c>
      <c r="F8" s="75">
        <v>2400</v>
      </c>
      <c r="G8" s="75">
        <v>4380</v>
      </c>
      <c r="H8" s="75"/>
      <c r="I8" s="75"/>
      <c r="J8" s="75"/>
    </row>
    <row r="9" spans="1:10" ht="15" customHeight="1">
      <c r="A9" s="121">
        <v>2011004</v>
      </c>
      <c r="B9" s="121"/>
      <c r="C9" s="121"/>
      <c r="D9" s="33" t="s">
        <v>129</v>
      </c>
      <c r="E9" s="74">
        <f t="shared" si="0"/>
        <v>6780</v>
      </c>
      <c r="F9" s="75">
        <v>2400</v>
      </c>
      <c r="G9" s="75">
        <v>4380</v>
      </c>
      <c r="H9" s="75"/>
      <c r="I9" s="75"/>
      <c r="J9" s="75"/>
    </row>
    <row r="10" spans="1:10" ht="15" customHeight="1">
      <c r="A10" s="121">
        <v>208</v>
      </c>
      <c r="B10" s="121"/>
      <c r="C10" s="121"/>
      <c r="D10" s="33" t="s">
        <v>130</v>
      </c>
      <c r="E10" s="74">
        <f t="shared" si="0"/>
        <v>2257283.5500000003</v>
      </c>
      <c r="F10" s="75">
        <v>1960508.84</v>
      </c>
      <c r="G10" s="75">
        <v>296774.71</v>
      </c>
      <c r="H10" s="75"/>
      <c r="I10" s="75"/>
      <c r="J10" s="75"/>
    </row>
    <row r="11" spans="1:10" ht="15" customHeight="1">
      <c r="A11" s="121">
        <v>20805</v>
      </c>
      <c r="B11" s="121"/>
      <c r="C11" s="121"/>
      <c r="D11" s="33" t="s">
        <v>131</v>
      </c>
      <c r="E11" s="74">
        <f t="shared" si="0"/>
        <v>1960508.84</v>
      </c>
      <c r="F11" s="75">
        <v>1960508.84</v>
      </c>
      <c r="G11" s="75"/>
      <c r="H11" s="75"/>
      <c r="I11" s="75"/>
      <c r="J11" s="75"/>
    </row>
    <row r="12" spans="1:10" ht="15" customHeight="1">
      <c r="A12" s="121">
        <v>2080501</v>
      </c>
      <c r="B12" s="121"/>
      <c r="C12" s="121"/>
      <c r="D12" s="33" t="s">
        <v>132</v>
      </c>
      <c r="E12" s="74">
        <f t="shared" si="0"/>
        <v>1745066.84</v>
      </c>
      <c r="F12" s="75">
        <v>1745066.84</v>
      </c>
      <c r="G12" s="75"/>
      <c r="H12" s="75"/>
      <c r="I12" s="75"/>
      <c r="J12" s="75"/>
    </row>
    <row r="13" spans="1:10" ht="15" customHeight="1">
      <c r="A13" s="121">
        <v>2080502</v>
      </c>
      <c r="B13" s="121"/>
      <c r="C13" s="121"/>
      <c r="D13" s="33" t="s">
        <v>133</v>
      </c>
      <c r="E13" s="74">
        <f t="shared" si="0"/>
        <v>215442</v>
      </c>
      <c r="F13" s="75">
        <v>215442</v>
      </c>
      <c r="G13" s="75"/>
      <c r="H13" s="75"/>
      <c r="I13" s="75"/>
      <c r="J13" s="75"/>
    </row>
    <row r="14" spans="1:10" ht="15" customHeight="1">
      <c r="A14" s="121">
        <v>20822</v>
      </c>
      <c r="B14" s="121"/>
      <c r="C14" s="121"/>
      <c r="D14" s="33" t="s">
        <v>178</v>
      </c>
      <c r="E14" s="74">
        <f t="shared" si="0"/>
        <v>292000</v>
      </c>
      <c r="F14" s="75"/>
      <c r="G14" s="75">
        <v>292000</v>
      </c>
      <c r="H14" s="75"/>
      <c r="I14" s="75"/>
      <c r="J14" s="75"/>
    </row>
    <row r="15" spans="1:10" ht="15" customHeight="1">
      <c r="A15" s="121">
        <v>2082202</v>
      </c>
      <c r="B15" s="121"/>
      <c r="C15" s="121"/>
      <c r="D15" s="33" t="s">
        <v>134</v>
      </c>
      <c r="E15" s="74">
        <f t="shared" si="0"/>
        <v>200000</v>
      </c>
      <c r="F15" s="75"/>
      <c r="G15" s="75">
        <v>200000</v>
      </c>
      <c r="H15" s="75"/>
      <c r="I15" s="75"/>
      <c r="J15" s="75"/>
    </row>
    <row r="16" spans="1:10" ht="15" customHeight="1">
      <c r="A16" s="121">
        <v>2082299</v>
      </c>
      <c r="B16" s="121"/>
      <c r="C16" s="121"/>
      <c r="D16" s="33" t="s">
        <v>135</v>
      </c>
      <c r="E16" s="74">
        <f t="shared" si="0"/>
        <v>92000</v>
      </c>
      <c r="F16" s="75"/>
      <c r="G16" s="75">
        <v>92000</v>
      </c>
      <c r="H16" s="75"/>
      <c r="I16" s="75"/>
      <c r="J16" s="75"/>
    </row>
    <row r="17" spans="1:10" ht="15" customHeight="1">
      <c r="A17" s="121">
        <v>20823</v>
      </c>
      <c r="B17" s="121"/>
      <c r="C17" s="121"/>
      <c r="D17" s="33" t="s">
        <v>136</v>
      </c>
      <c r="E17" s="74">
        <f t="shared" si="0"/>
        <v>4774.71</v>
      </c>
      <c r="F17" s="75"/>
      <c r="G17" s="75">
        <v>4774.71</v>
      </c>
      <c r="H17" s="75"/>
      <c r="I17" s="75"/>
      <c r="J17" s="75"/>
    </row>
    <row r="18" spans="1:10" ht="15" customHeight="1">
      <c r="A18" s="121">
        <v>2082399</v>
      </c>
      <c r="B18" s="121"/>
      <c r="C18" s="121"/>
      <c r="D18" s="33" t="s">
        <v>137</v>
      </c>
      <c r="E18" s="74">
        <f t="shared" si="0"/>
        <v>4774.71</v>
      </c>
      <c r="F18" s="75"/>
      <c r="G18" s="75">
        <v>4774.71</v>
      </c>
      <c r="H18" s="75"/>
      <c r="I18" s="75"/>
      <c r="J18" s="75"/>
    </row>
    <row r="19" spans="1:10" ht="15" customHeight="1">
      <c r="A19" s="121">
        <v>212</v>
      </c>
      <c r="B19" s="121"/>
      <c r="C19" s="121"/>
      <c r="D19" s="33" t="s">
        <v>138</v>
      </c>
      <c r="E19" s="74">
        <f t="shared" si="0"/>
        <v>10666958.44</v>
      </c>
      <c r="F19" s="75"/>
      <c r="G19" s="75">
        <v>10666958.44</v>
      </c>
      <c r="H19" s="75"/>
      <c r="I19" s="75"/>
      <c r="J19" s="75"/>
    </row>
    <row r="20" spans="1:10" ht="15" customHeight="1">
      <c r="A20" s="121">
        <v>21208</v>
      </c>
      <c r="B20" s="121"/>
      <c r="C20" s="121"/>
      <c r="D20" s="33" t="s">
        <v>139</v>
      </c>
      <c r="E20" s="74">
        <f t="shared" si="0"/>
        <v>10666958.44</v>
      </c>
      <c r="F20" s="75"/>
      <c r="G20" s="75">
        <v>10666958.44</v>
      </c>
      <c r="H20" s="75"/>
      <c r="I20" s="75"/>
      <c r="J20" s="75"/>
    </row>
    <row r="21" spans="1:10" ht="15" customHeight="1">
      <c r="A21" s="128">
        <v>2120803</v>
      </c>
      <c r="B21" s="129"/>
      <c r="C21" s="130"/>
      <c r="D21" s="33" t="s">
        <v>173</v>
      </c>
      <c r="E21" s="74">
        <f t="shared" si="0"/>
        <v>2027208.25</v>
      </c>
      <c r="F21" s="75"/>
      <c r="G21" s="75">
        <v>2027208.25</v>
      </c>
      <c r="H21" s="75"/>
      <c r="I21" s="75"/>
      <c r="J21" s="75"/>
    </row>
    <row r="22" spans="1:10" ht="15" customHeight="1">
      <c r="A22" s="121">
        <v>2120812</v>
      </c>
      <c r="B22" s="121"/>
      <c r="C22" s="121"/>
      <c r="D22" s="33" t="s">
        <v>140</v>
      </c>
      <c r="E22" s="74">
        <f t="shared" si="0"/>
        <v>8639750.19</v>
      </c>
      <c r="F22" s="75"/>
      <c r="G22" s="75">
        <v>8639750.19</v>
      </c>
      <c r="H22" s="75"/>
      <c r="I22" s="75"/>
      <c r="J22" s="75"/>
    </row>
    <row r="23" spans="1:10" ht="15" customHeight="1">
      <c r="A23" s="121">
        <v>213</v>
      </c>
      <c r="B23" s="121"/>
      <c r="C23" s="121"/>
      <c r="D23" s="33" t="s">
        <v>141</v>
      </c>
      <c r="E23" s="74">
        <f t="shared" si="0"/>
        <v>42816142.78</v>
      </c>
      <c r="F23" s="75"/>
      <c r="G23" s="75">
        <v>42816142.78</v>
      </c>
      <c r="H23" s="75"/>
      <c r="I23" s="75"/>
      <c r="J23" s="75"/>
    </row>
    <row r="24" spans="1:10" ht="15" customHeight="1">
      <c r="A24" s="121">
        <v>21301</v>
      </c>
      <c r="B24" s="121"/>
      <c r="C24" s="121"/>
      <c r="D24" s="33" t="s">
        <v>142</v>
      </c>
      <c r="E24" s="74">
        <f t="shared" si="0"/>
        <v>14049142.16</v>
      </c>
      <c r="F24" s="75">
        <v>13894142.16</v>
      </c>
      <c r="G24" s="75">
        <v>155000</v>
      </c>
      <c r="H24" s="75"/>
      <c r="I24" s="75"/>
      <c r="J24" s="75"/>
    </row>
    <row r="25" spans="1:10" ht="15" customHeight="1">
      <c r="A25" s="121">
        <v>2130135</v>
      </c>
      <c r="B25" s="121"/>
      <c r="C25" s="121"/>
      <c r="D25" s="33" t="s">
        <v>143</v>
      </c>
      <c r="E25" s="74">
        <f t="shared" si="0"/>
        <v>155000</v>
      </c>
      <c r="F25" s="75"/>
      <c r="G25" s="75">
        <v>155000</v>
      </c>
      <c r="H25" s="75"/>
      <c r="I25" s="75"/>
      <c r="J25" s="75"/>
    </row>
    <row r="26" spans="1:10" ht="15" customHeight="1">
      <c r="A26" s="121">
        <v>21303</v>
      </c>
      <c r="B26" s="121"/>
      <c r="C26" s="121"/>
      <c r="D26" s="33" t="s">
        <v>144</v>
      </c>
      <c r="E26" s="74">
        <f t="shared" si="0"/>
        <v>41542589.78</v>
      </c>
      <c r="F26" s="75"/>
      <c r="G26" s="75">
        <v>41542589.78</v>
      </c>
      <c r="H26" s="75"/>
      <c r="I26" s="75"/>
      <c r="J26" s="75"/>
    </row>
    <row r="27" spans="1:10" ht="15" customHeight="1">
      <c r="A27" s="121">
        <v>2130301</v>
      </c>
      <c r="B27" s="121"/>
      <c r="C27" s="121"/>
      <c r="D27" s="33" t="s">
        <v>145</v>
      </c>
      <c r="E27" s="74">
        <f t="shared" si="0"/>
        <v>408446.5</v>
      </c>
      <c r="F27" s="75"/>
      <c r="G27" s="75">
        <v>408446.5</v>
      </c>
      <c r="H27" s="75"/>
      <c r="I27" s="75"/>
      <c r="J27" s="75"/>
    </row>
    <row r="28" spans="1:10" ht="12.75">
      <c r="A28" s="121">
        <v>2130302</v>
      </c>
      <c r="B28" s="121"/>
      <c r="C28" s="121"/>
      <c r="D28" s="33" t="s">
        <v>146</v>
      </c>
      <c r="E28" s="74">
        <f t="shared" si="0"/>
        <v>1696995</v>
      </c>
      <c r="F28" s="75"/>
      <c r="G28" s="75">
        <v>1696995</v>
      </c>
      <c r="H28" s="75"/>
      <c r="I28" s="75"/>
      <c r="J28" s="75"/>
    </row>
    <row r="29" spans="1:10" ht="12.75">
      <c r="A29" s="121">
        <v>2130303</v>
      </c>
      <c r="B29" s="121"/>
      <c r="C29" s="121"/>
      <c r="D29" s="33" t="s">
        <v>147</v>
      </c>
      <c r="E29" s="74">
        <f t="shared" si="0"/>
        <v>905000</v>
      </c>
      <c r="F29" s="75"/>
      <c r="G29" s="75">
        <v>905000</v>
      </c>
      <c r="H29" s="75"/>
      <c r="I29" s="75"/>
      <c r="J29" s="75"/>
    </row>
    <row r="30" spans="1:10" ht="12.75">
      <c r="A30" s="121">
        <v>2130304</v>
      </c>
      <c r="B30" s="121"/>
      <c r="C30" s="121"/>
      <c r="D30" s="33" t="s">
        <v>148</v>
      </c>
      <c r="E30" s="74">
        <f t="shared" si="0"/>
        <v>633773</v>
      </c>
      <c r="F30" s="75"/>
      <c r="G30" s="75">
        <v>633773</v>
      </c>
      <c r="H30" s="75"/>
      <c r="I30" s="75"/>
      <c r="J30" s="75"/>
    </row>
    <row r="31" spans="1:10" ht="12.75">
      <c r="A31" s="121">
        <v>2130305</v>
      </c>
      <c r="B31" s="121"/>
      <c r="C31" s="121"/>
      <c r="D31" s="33" t="s">
        <v>149</v>
      </c>
      <c r="E31" s="74">
        <f t="shared" si="0"/>
        <v>725146</v>
      </c>
      <c r="F31" s="75"/>
      <c r="G31" s="75">
        <v>725146</v>
      </c>
      <c r="H31" s="75"/>
      <c r="I31" s="75"/>
      <c r="J31" s="75"/>
    </row>
    <row r="32" spans="1:10" ht="12.75">
      <c r="A32" s="121">
        <v>2130306</v>
      </c>
      <c r="B32" s="121"/>
      <c r="C32" s="121"/>
      <c r="D32" s="33" t="s">
        <v>150</v>
      </c>
      <c r="E32" s="74">
        <f t="shared" si="0"/>
        <v>26000</v>
      </c>
      <c r="F32" s="75"/>
      <c r="G32" s="75">
        <v>26000</v>
      </c>
      <c r="H32" s="75"/>
      <c r="I32" s="75"/>
      <c r="J32" s="75"/>
    </row>
    <row r="33" spans="1:10" ht="12.75">
      <c r="A33" s="121">
        <v>2130308</v>
      </c>
      <c r="B33" s="121"/>
      <c r="C33" s="121"/>
      <c r="D33" s="33" t="s">
        <v>151</v>
      </c>
      <c r="E33" s="74">
        <f t="shared" si="0"/>
        <v>100974</v>
      </c>
      <c r="F33" s="75"/>
      <c r="G33" s="75">
        <v>100974</v>
      </c>
      <c r="H33" s="75"/>
      <c r="I33" s="75"/>
      <c r="J33" s="75"/>
    </row>
    <row r="34" spans="1:10" ht="12.75">
      <c r="A34" s="121">
        <v>2130309</v>
      </c>
      <c r="B34" s="121"/>
      <c r="C34" s="121"/>
      <c r="D34" s="33" t="s">
        <v>152</v>
      </c>
      <c r="E34" s="74">
        <f t="shared" si="0"/>
        <v>48206.2</v>
      </c>
      <c r="F34" s="75"/>
      <c r="G34" s="75">
        <v>48206.2</v>
      </c>
      <c r="H34" s="75"/>
      <c r="I34" s="75"/>
      <c r="J34" s="75"/>
    </row>
    <row r="35" spans="1:10" ht="12.75">
      <c r="A35" s="121">
        <v>2130310</v>
      </c>
      <c r="B35" s="121"/>
      <c r="C35" s="121"/>
      <c r="D35" s="33" t="s">
        <v>153</v>
      </c>
      <c r="E35" s="74">
        <f t="shared" si="0"/>
        <v>14767312.8</v>
      </c>
      <c r="F35" s="75"/>
      <c r="G35" s="75">
        <v>14767312.8</v>
      </c>
      <c r="H35" s="75"/>
      <c r="I35" s="75"/>
      <c r="J35" s="75"/>
    </row>
    <row r="36" spans="1:10" ht="12.75">
      <c r="A36" s="134">
        <v>2130311</v>
      </c>
      <c r="B36" s="135"/>
      <c r="C36" s="136"/>
      <c r="D36" s="33" t="s">
        <v>174</v>
      </c>
      <c r="E36" s="74">
        <f t="shared" si="0"/>
        <v>546699</v>
      </c>
      <c r="F36" s="75"/>
      <c r="G36" s="75">
        <v>546699</v>
      </c>
      <c r="H36" s="75"/>
      <c r="I36" s="75"/>
      <c r="J36" s="75"/>
    </row>
    <row r="37" spans="1:10" ht="12.75">
      <c r="A37" s="121">
        <v>2130314</v>
      </c>
      <c r="B37" s="121"/>
      <c r="C37" s="121"/>
      <c r="D37" s="33" t="s">
        <v>154</v>
      </c>
      <c r="E37" s="74">
        <f t="shared" si="0"/>
        <v>3792763.34</v>
      </c>
      <c r="F37" s="75"/>
      <c r="G37" s="75">
        <v>3792763.34</v>
      </c>
      <c r="H37" s="75"/>
      <c r="I37" s="75"/>
      <c r="J37" s="75"/>
    </row>
    <row r="38" spans="1:10" ht="12.75">
      <c r="A38" s="121">
        <v>2130315</v>
      </c>
      <c r="B38" s="121"/>
      <c r="C38" s="121"/>
      <c r="D38" s="33" t="s">
        <v>155</v>
      </c>
      <c r="E38" s="74">
        <f t="shared" si="0"/>
        <v>670000</v>
      </c>
      <c r="F38" s="75"/>
      <c r="G38" s="75">
        <v>670000</v>
      </c>
      <c r="H38" s="75"/>
      <c r="I38" s="75"/>
      <c r="J38" s="75"/>
    </row>
    <row r="39" spans="1:10" ht="12.75">
      <c r="A39" s="121">
        <v>2130316</v>
      </c>
      <c r="B39" s="121"/>
      <c r="C39" s="121"/>
      <c r="D39" s="33" t="s">
        <v>156</v>
      </c>
      <c r="E39" s="74">
        <f t="shared" si="0"/>
        <v>1044018</v>
      </c>
      <c r="F39" s="75"/>
      <c r="G39" s="75">
        <v>1044018</v>
      </c>
      <c r="H39" s="75"/>
      <c r="I39" s="75"/>
      <c r="J39" s="75"/>
    </row>
    <row r="40" spans="1:10" ht="12.75">
      <c r="A40" s="121">
        <v>2130317</v>
      </c>
      <c r="B40" s="121"/>
      <c r="C40" s="121"/>
      <c r="D40" s="33" t="s">
        <v>157</v>
      </c>
      <c r="E40" s="74">
        <f t="shared" si="0"/>
        <v>100000</v>
      </c>
      <c r="F40" s="75"/>
      <c r="G40" s="75">
        <v>100000</v>
      </c>
      <c r="H40" s="75"/>
      <c r="I40" s="75"/>
      <c r="J40" s="75"/>
    </row>
    <row r="41" spans="1:10" ht="12.75">
      <c r="A41" s="121">
        <v>2130331</v>
      </c>
      <c r="B41" s="121"/>
      <c r="C41" s="121"/>
      <c r="D41" s="33" t="s">
        <v>158</v>
      </c>
      <c r="E41" s="74">
        <f t="shared" si="0"/>
        <v>10032576.94</v>
      </c>
      <c r="F41" s="75"/>
      <c r="G41" s="75">
        <v>10032576.94</v>
      </c>
      <c r="H41" s="75"/>
      <c r="I41" s="75"/>
      <c r="J41" s="75"/>
    </row>
    <row r="42" spans="1:10" ht="12.75">
      <c r="A42" s="121">
        <v>2130399</v>
      </c>
      <c r="B42" s="121"/>
      <c r="C42" s="121"/>
      <c r="D42" s="33" t="s">
        <v>159</v>
      </c>
      <c r="E42" s="74">
        <f t="shared" si="0"/>
        <v>8458487.32</v>
      </c>
      <c r="F42" s="75">
        <v>2413808.32</v>
      </c>
      <c r="G42" s="75">
        <v>6044679</v>
      </c>
      <c r="H42" s="75"/>
      <c r="I42" s="75"/>
      <c r="J42" s="75"/>
    </row>
    <row r="43" spans="1:10" ht="12.75">
      <c r="A43" s="121">
        <v>21364</v>
      </c>
      <c r="B43" s="121"/>
      <c r="C43" s="121"/>
      <c r="D43" s="33" t="s">
        <v>160</v>
      </c>
      <c r="E43" s="74">
        <f t="shared" si="0"/>
        <v>1105500</v>
      </c>
      <c r="F43" s="75"/>
      <c r="G43" s="75">
        <v>1105500</v>
      </c>
      <c r="H43" s="75"/>
      <c r="I43" s="75"/>
      <c r="J43" s="75"/>
    </row>
    <row r="44" spans="1:10" ht="12.75">
      <c r="A44" s="121">
        <v>2136401</v>
      </c>
      <c r="B44" s="121"/>
      <c r="C44" s="121"/>
      <c r="D44" s="33" t="s">
        <v>149</v>
      </c>
      <c r="E44" s="74">
        <f t="shared" si="0"/>
        <v>1100000</v>
      </c>
      <c r="F44" s="75"/>
      <c r="G44" s="75">
        <v>1100000</v>
      </c>
      <c r="H44" s="75"/>
      <c r="I44" s="75"/>
      <c r="J44" s="75"/>
    </row>
    <row r="45" spans="1:10" ht="12.75">
      <c r="A45" s="128">
        <v>2136499</v>
      </c>
      <c r="B45" s="129"/>
      <c r="C45" s="130"/>
      <c r="D45" s="33" t="s">
        <v>175</v>
      </c>
      <c r="E45" s="74">
        <v>5500</v>
      </c>
      <c r="F45" s="75"/>
      <c r="G45" s="75">
        <v>5500</v>
      </c>
      <c r="H45" s="75"/>
      <c r="I45" s="75"/>
      <c r="J45" s="75"/>
    </row>
    <row r="46" spans="1:10" ht="12.75">
      <c r="A46" s="128">
        <v>21366</v>
      </c>
      <c r="B46" s="129"/>
      <c r="C46" s="130"/>
      <c r="D46" s="33" t="s">
        <v>176</v>
      </c>
      <c r="E46" s="74">
        <v>5500</v>
      </c>
      <c r="F46" s="75"/>
      <c r="G46" s="75">
        <v>13053</v>
      </c>
      <c r="H46" s="75"/>
      <c r="I46" s="75"/>
      <c r="J46" s="75"/>
    </row>
    <row r="47" spans="1:10" ht="12.75">
      <c r="A47" s="128">
        <v>2136601</v>
      </c>
      <c r="B47" s="129"/>
      <c r="C47" s="130"/>
      <c r="D47" s="33" t="s">
        <v>134</v>
      </c>
      <c r="E47" s="74">
        <v>5500</v>
      </c>
      <c r="F47" s="75"/>
      <c r="G47" s="75">
        <v>13053</v>
      </c>
      <c r="H47" s="75"/>
      <c r="I47" s="75"/>
      <c r="J47" s="75"/>
    </row>
    <row r="48" spans="1:10" ht="12.75">
      <c r="A48" s="121">
        <v>215</v>
      </c>
      <c r="B48" s="121"/>
      <c r="C48" s="121"/>
      <c r="D48" s="33" t="s">
        <v>161</v>
      </c>
      <c r="E48" s="74">
        <f t="shared" si="0"/>
        <v>11185036.55</v>
      </c>
      <c r="F48" s="75"/>
      <c r="G48" s="75">
        <v>11185036.55</v>
      </c>
      <c r="H48" s="75"/>
      <c r="I48" s="75"/>
      <c r="J48" s="75"/>
    </row>
    <row r="49" spans="1:10" ht="12.75">
      <c r="A49" s="121">
        <v>21563</v>
      </c>
      <c r="B49" s="121"/>
      <c r="C49" s="121"/>
      <c r="D49" s="33" t="s">
        <v>162</v>
      </c>
      <c r="E49" s="74">
        <f t="shared" si="0"/>
        <v>11185036.55</v>
      </c>
      <c r="F49" s="75"/>
      <c r="G49" s="75">
        <v>11185036.55</v>
      </c>
      <c r="H49" s="75"/>
      <c r="I49" s="75"/>
      <c r="J49" s="75"/>
    </row>
    <row r="50" spans="1:10" ht="12.75">
      <c r="A50" s="121">
        <v>2156301</v>
      </c>
      <c r="B50" s="121"/>
      <c r="C50" s="121"/>
      <c r="D50" s="33" t="s">
        <v>163</v>
      </c>
      <c r="E50" s="74">
        <f t="shared" si="0"/>
        <v>4471875</v>
      </c>
      <c r="F50" s="75"/>
      <c r="G50" s="75">
        <v>4471875</v>
      </c>
      <c r="H50" s="75"/>
      <c r="I50" s="75"/>
      <c r="J50" s="75"/>
    </row>
    <row r="51" spans="1:10" ht="12.75">
      <c r="A51" s="121">
        <v>2156302</v>
      </c>
      <c r="B51" s="121"/>
      <c r="C51" s="121"/>
      <c r="D51" s="33" t="s">
        <v>164</v>
      </c>
      <c r="E51" s="74">
        <f t="shared" si="0"/>
        <v>1127993.24</v>
      </c>
      <c r="F51" s="75"/>
      <c r="G51" s="75">
        <v>1127993.24</v>
      </c>
      <c r="H51" s="75"/>
      <c r="I51" s="75"/>
      <c r="J51" s="75"/>
    </row>
    <row r="52" spans="1:10" ht="12.75">
      <c r="A52" s="128">
        <v>2156399</v>
      </c>
      <c r="B52" s="129"/>
      <c r="C52" s="130"/>
      <c r="D52" s="33" t="s">
        <v>177</v>
      </c>
      <c r="E52" s="74">
        <f t="shared" si="0"/>
        <v>5585168.31</v>
      </c>
      <c r="F52" s="75"/>
      <c r="G52" s="75">
        <v>5585168.31</v>
      </c>
      <c r="H52" s="75"/>
      <c r="I52" s="75"/>
      <c r="J52" s="75"/>
    </row>
    <row r="53" spans="1:10" ht="12.75">
      <c r="A53" s="121">
        <v>220</v>
      </c>
      <c r="B53" s="121"/>
      <c r="C53" s="121"/>
      <c r="D53" s="33" t="s">
        <v>165</v>
      </c>
      <c r="E53" s="74">
        <f t="shared" si="0"/>
        <v>85070.76</v>
      </c>
      <c r="F53" s="75"/>
      <c r="G53" s="75">
        <v>85070.76</v>
      </c>
      <c r="H53" s="75"/>
      <c r="I53" s="75"/>
      <c r="J53" s="75"/>
    </row>
    <row r="54" spans="1:10" ht="12.75">
      <c r="A54" s="121">
        <v>22001</v>
      </c>
      <c r="B54" s="121"/>
      <c r="C54" s="121"/>
      <c r="D54" s="33" t="s">
        <v>166</v>
      </c>
      <c r="E54" s="74">
        <f t="shared" si="0"/>
        <v>85070.76</v>
      </c>
      <c r="F54" s="75"/>
      <c r="G54" s="75">
        <v>85070.76</v>
      </c>
      <c r="H54" s="75"/>
      <c r="I54" s="75"/>
      <c r="J54" s="75"/>
    </row>
    <row r="55" spans="1:10" ht="12.75">
      <c r="A55" s="121">
        <v>2200120</v>
      </c>
      <c r="B55" s="121"/>
      <c r="C55" s="121"/>
      <c r="D55" s="33" t="s">
        <v>167</v>
      </c>
      <c r="E55" s="74">
        <f t="shared" si="0"/>
        <v>85070.76</v>
      </c>
      <c r="F55" s="75"/>
      <c r="G55" s="75">
        <v>85070.76</v>
      </c>
      <c r="H55" s="75"/>
      <c r="I55" s="75"/>
      <c r="J55" s="75"/>
    </row>
    <row r="56" spans="1:10" ht="12.75">
      <c r="A56" s="121">
        <v>221</v>
      </c>
      <c r="B56" s="121"/>
      <c r="C56" s="121"/>
      <c r="D56" s="33" t="s">
        <v>168</v>
      </c>
      <c r="E56" s="74">
        <f t="shared" si="0"/>
        <v>831496</v>
      </c>
      <c r="F56" s="75">
        <v>831496</v>
      </c>
      <c r="G56" s="75"/>
      <c r="H56" s="75"/>
      <c r="I56" s="75"/>
      <c r="J56" s="75"/>
    </row>
    <row r="57" spans="1:10" ht="12.75">
      <c r="A57" s="121">
        <v>22102</v>
      </c>
      <c r="B57" s="121"/>
      <c r="C57" s="121"/>
      <c r="D57" s="33" t="s">
        <v>169</v>
      </c>
      <c r="E57" s="74">
        <f t="shared" si="0"/>
        <v>831496</v>
      </c>
      <c r="F57" s="75">
        <v>831496</v>
      </c>
      <c r="G57" s="75"/>
      <c r="H57" s="75"/>
      <c r="I57" s="75"/>
      <c r="J57" s="75"/>
    </row>
    <row r="58" spans="1:10" ht="12.75">
      <c r="A58" s="121">
        <v>2210201</v>
      </c>
      <c r="B58" s="121"/>
      <c r="C58" s="121"/>
      <c r="D58" s="33" t="s">
        <v>170</v>
      </c>
      <c r="E58" s="74">
        <f t="shared" si="0"/>
        <v>831496</v>
      </c>
      <c r="F58" s="75">
        <v>831496</v>
      </c>
      <c r="G58" s="75"/>
      <c r="H58" s="75"/>
      <c r="I58" s="75"/>
      <c r="J58" s="75"/>
    </row>
  </sheetData>
  <mergeCells count="59">
    <mergeCell ref="A52:C52"/>
    <mergeCell ref="A36:C36"/>
    <mergeCell ref="A45:C45"/>
    <mergeCell ref="A46:C46"/>
    <mergeCell ref="A47:C47"/>
    <mergeCell ref="A48:C48"/>
    <mergeCell ref="A49:C49"/>
    <mergeCell ref="A50:C50"/>
    <mergeCell ref="A51:C51"/>
    <mergeCell ref="A41:C41"/>
    <mergeCell ref="A57:C57"/>
    <mergeCell ref="A58:C58"/>
    <mergeCell ref="A53:C53"/>
    <mergeCell ref="A54:C54"/>
    <mergeCell ref="A55:C55"/>
    <mergeCell ref="A56:C56"/>
    <mergeCell ref="A42:C42"/>
    <mergeCell ref="A43:C43"/>
    <mergeCell ref="A44:C44"/>
    <mergeCell ref="A37:C37"/>
    <mergeCell ref="A38:C38"/>
    <mergeCell ref="A39:C39"/>
    <mergeCell ref="A40:C40"/>
    <mergeCell ref="A32:C32"/>
    <mergeCell ref="A33:C33"/>
    <mergeCell ref="A34:C34"/>
    <mergeCell ref="A35:C35"/>
    <mergeCell ref="A28:C28"/>
    <mergeCell ref="A29:C29"/>
    <mergeCell ref="A30:C30"/>
    <mergeCell ref="A31:C31"/>
    <mergeCell ref="A1:J1"/>
    <mergeCell ref="A2:J2"/>
    <mergeCell ref="A3:F3"/>
    <mergeCell ref="A4:C4"/>
    <mergeCell ref="A13:C13"/>
    <mergeCell ref="A14:C14"/>
    <mergeCell ref="A7:C7"/>
    <mergeCell ref="A8:C8"/>
    <mergeCell ref="A9:C9"/>
    <mergeCell ref="A10:C10"/>
    <mergeCell ref="A25:C25"/>
    <mergeCell ref="A26:C26"/>
    <mergeCell ref="A27:C27"/>
    <mergeCell ref="A19:C19"/>
    <mergeCell ref="A20:C20"/>
    <mergeCell ref="A22:C22"/>
    <mergeCell ref="A23:C23"/>
    <mergeCell ref="A21:C21"/>
    <mergeCell ref="A5:A6"/>
    <mergeCell ref="B5:B6"/>
    <mergeCell ref="C5:C6"/>
    <mergeCell ref="A24:C24"/>
    <mergeCell ref="A15:C15"/>
    <mergeCell ref="A16:C16"/>
    <mergeCell ref="A17:C17"/>
    <mergeCell ref="A18:C18"/>
    <mergeCell ref="A11:C11"/>
    <mergeCell ref="A12:C12"/>
  </mergeCells>
  <printOptions horizontalCentered="1"/>
  <pageMargins left="0.19652777777777777" right="0.19652777777777777" top="0.84" bottom="1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zoomScaleSheetLayoutView="100" workbookViewId="0" topLeftCell="A1">
      <selection activeCell="K29" sqref="K29"/>
    </sheetView>
  </sheetViews>
  <sheetFormatPr defaultColWidth="9.140625" defaultRowHeight="12.75"/>
  <cols>
    <col min="1" max="3" width="3.140625" style="0" customWidth="1"/>
    <col min="4" max="4" width="30.8515625" style="0" customWidth="1"/>
    <col min="5" max="11" width="10.140625" style="76" customWidth="1"/>
    <col min="12" max="12" width="8.8515625" style="76" customWidth="1"/>
    <col min="13" max="13" width="6.140625" style="76" customWidth="1"/>
    <col min="14" max="14" width="10.140625" style="76" customWidth="1"/>
    <col min="15" max="15" width="9.57421875" style="76" customWidth="1"/>
    <col min="16" max="16" width="9.7109375" style="0" customWidth="1"/>
  </cols>
  <sheetData>
    <row r="1" spans="1:15" ht="12.75">
      <c r="A1" s="123" t="s">
        <v>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28.5" customHeight="1">
      <c r="A2" s="125" t="s">
        <v>218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ht="15">
      <c r="O3" s="77"/>
    </row>
    <row r="4" spans="1:15" ht="12.75">
      <c r="A4" s="133" t="s">
        <v>181</v>
      </c>
      <c r="B4" s="133"/>
      <c r="C4" s="133"/>
      <c r="D4" s="133"/>
      <c r="E4" s="133"/>
      <c r="F4" s="133"/>
      <c r="N4" s="78"/>
      <c r="O4" s="72" t="s">
        <v>1</v>
      </c>
    </row>
    <row r="5" spans="1:15" ht="27.75" customHeight="1">
      <c r="A5" s="127" t="s">
        <v>64</v>
      </c>
      <c r="B5" s="127" t="s">
        <v>3</v>
      </c>
      <c r="C5" s="127" t="s">
        <v>3</v>
      </c>
      <c r="D5" s="32" t="s">
        <v>65</v>
      </c>
      <c r="E5" s="73" t="s">
        <v>78</v>
      </c>
      <c r="F5" s="65" t="s">
        <v>88</v>
      </c>
      <c r="G5" s="65" t="s">
        <v>89</v>
      </c>
      <c r="H5" s="65" t="s">
        <v>90</v>
      </c>
      <c r="I5" s="65" t="s">
        <v>91</v>
      </c>
      <c r="J5" s="65" t="s">
        <v>92</v>
      </c>
      <c r="K5" s="65" t="s">
        <v>93</v>
      </c>
      <c r="L5" s="65" t="s">
        <v>94</v>
      </c>
      <c r="M5" s="65" t="s">
        <v>95</v>
      </c>
      <c r="N5" s="65" t="s">
        <v>96</v>
      </c>
      <c r="O5" s="65" t="s">
        <v>97</v>
      </c>
    </row>
    <row r="6" spans="1:15" ht="15" customHeight="1">
      <c r="A6" s="127" t="s">
        <v>72</v>
      </c>
      <c r="B6" s="127" t="s">
        <v>73</v>
      </c>
      <c r="C6" s="127" t="s">
        <v>74</v>
      </c>
      <c r="D6" s="32" t="s">
        <v>9</v>
      </c>
      <c r="E6" s="73" t="s">
        <v>10</v>
      </c>
      <c r="F6" s="73" t="s">
        <v>75</v>
      </c>
      <c r="G6" s="107">
        <v>3</v>
      </c>
      <c r="H6" s="107">
        <v>4</v>
      </c>
      <c r="I6" s="107">
        <v>5</v>
      </c>
      <c r="J6" s="107">
        <v>6</v>
      </c>
      <c r="K6" s="107">
        <v>7</v>
      </c>
      <c r="L6" s="107">
        <v>8</v>
      </c>
      <c r="M6" s="107">
        <v>9</v>
      </c>
      <c r="N6" s="107">
        <v>10</v>
      </c>
      <c r="O6" s="107">
        <v>11</v>
      </c>
    </row>
    <row r="7" spans="1:15" ht="15" customHeight="1">
      <c r="A7" s="127" t="s">
        <v>3</v>
      </c>
      <c r="B7" s="127" t="s">
        <v>3</v>
      </c>
      <c r="C7" s="127" t="s">
        <v>3</v>
      </c>
      <c r="D7" s="32" t="s">
        <v>78</v>
      </c>
      <c r="E7" s="74">
        <f aca="true" t="shared" si="0" ref="E7:J7">E8+E11+E20+E24+E49+E54+E57</f>
        <v>81742910.24</v>
      </c>
      <c r="F7" s="74">
        <f t="shared" si="0"/>
        <v>10875189.06</v>
      </c>
      <c r="G7" s="74">
        <f t="shared" si="0"/>
        <v>12270420.270000001</v>
      </c>
      <c r="H7" s="74">
        <f t="shared" si="0"/>
        <v>5506550.84</v>
      </c>
      <c r="I7" s="74">
        <f t="shared" si="0"/>
        <v>715199</v>
      </c>
      <c r="J7" s="74">
        <f t="shared" si="0"/>
        <v>52375551.06999999</v>
      </c>
      <c r="K7" s="74"/>
      <c r="L7" s="74"/>
      <c r="M7" s="74"/>
      <c r="N7" s="74"/>
      <c r="O7" s="74"/>
    </row>
    <row r="8" spans="1:15" ht="15" customHeight="1">
      <c r="A8" s="121">
        <v>201</v>
      </c>
      <c r="B8" s="121"/>
      <c r="C8" s="121"/>
      <c r="D8" s="33" t="s">
        <v>127</v>
      </c>
      <c r="E8" s="74">
        <f aca="true" t="shared" si="1" ref="E8:E59">SUM(F8:O8)</f>
        <v>6780</v>
      </c>
      <c r="F8" s="75">
        <v>6780</v>
      </c>
      <c r="G8" s="75"/>
      <c r="H8" s="75"/>
      <c r="I8" s="75"/>
      <c r="J8" s="75"/>
      <c r="K8" s="75"/>
      <c r="L8" s="75"/>
      <c r="M8" s="75"/>
      <c r="N8" s="75"/>
      <c r="O8" s="75"/>
    </row>
    <row r="9" spans="1:15" ht="15" customHeight="1">
      <c r="A9" s="121">
        <v>20110</v>
      </c>
      <c r="B9" s="121"/>
      <c r="C9" s="121"/>
      <c r="D9" s="33" t="s">
        <v>128</v>
      </c>
      <c r="E9" s="74">
        <f t="shared" si="1"/>
        <v>6780</v>
      </c>
      <c r="F9" s="75">
        <v>6780</v>
      </c>
      <c r="G9" s="75"/>
      <c r="H9" s="75"/>
      <c r="I9" s="75"/>
      <c r="J9" s="75"/>
      <c r="K9" s="75"/>
      <c r="L9" s="75"/>
      <c r="M9" s="75"/>
      <c r="N9" s="75"/>
      <c r="O9" s="75"/>
    </row>
    <row r="10" spans="1:15" ht="15" customHeight="1">
      <c r="A10" s="121">
        <v>2011004</v>
      </c>
      <c r="B10" s="121"/>
      <c r="C10" s="121"/>
      <c r="D10" s="33" t="s">
        <v>129</v>
      </c>
      <c r="E10" s="74">
        <f t="shared" si="1"/>
        <v>6780</v>
      </c>
      <c r="F10" s="75">
        <v>6780</v>
      </c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15" customHeight="1">
      <c r="A11" s="121">
        <v>208</v>
      </c>
      <c r="B11" s="121"/>
      <c r="C11" s="121"/>
      <c r="D11" s="33" t="s">
        <v>130</v>
      </c>
      <c r="E11" s="74">
        <f t="shared" si="1"/>
        <v>2257283.55</v>
      </c>
      <c r="F11" s="75"/>
      <c r="G11" s="75">
        <v>96774.71</v>
      </c>
      <c r="H11" s="75">
        <v>1960508.84</v>
      </c>
      <c r="I11" s="75"/>
      <c r="J11" s="75">
        <v>200000</v>
      </c>
      <c r="K11" s="75"/>
      <c r="L11" s="75"/>
      <c r="M11" s="75"/>
      <c r="N11" s="75"/>
      <c r="O11" s="75"/>
    </row>
    <row r="12" spans="1:15" ht="15" customHeight="1">
      <c r="A12" s="121">
        <v>20805</v>
      </c>
      <c r="B12" s="121"/>
      <c r="C12" s="121"/>
      <c r="D12" s="33" t="s">
        <v>131</v>
      </c>
      <c r="E12" s="74">
        <f t="shared" si="1"/>
        <v>1960508.84</v>
      </c>
      <c r="F12" s="75"/>
      <c r="G12" s="75"/>
      <c r="H12" s="75">
        <v>1960508.84</v>
      </c>
      <c r="I12" s="75"/>
      <c r="J12" s="75"/>
      <c r="K12" s="75"/>
      <c r="L12" s="75"/>
      <c r="M12" s="75"/>
      <c r="N12" s="75"/>
      <c r="O12" s="75"/>
    </row>
    <row r="13" spans="1:15" ht="15" customHeight="1">
      <c r="A13" s="121">
        <v>2080501</v>
      </c>
      <c r="B13" s="121"/>
      <c r="C13" s="121"/>
      <c r="D13" s="33" t="s">
        <v>132</v>
      </c>
      <c r="E13" s="74">
        <f t="shared" si="1"/>
        <v>1745066.84</v>
      </c>
      <c r="F13" s="75"/>
      <c r="G13" s="75"/>
      <c r="H13" s="75">
        <v>1745066.84</v>
      </c>
      <c r="I13" s="75"/>
      <c r="J13" s="75"/>
      <c r="K13" s="75"/>
      <c r="L13" s="75"/>
      <c r="M13" s="75"/>
      <c r="N13" s="75"/>
      <c r="O13" s="75"/>
    </row>
    <row r="14" spans="1:15" ht="15" customHeight="1">
      <c r="A14" s="121">
        <v>2080502</v>
      </c>
      <c r="B14" s="121"/>
      <c r="C14" s="121"/>
      <c r="D14" s="33" t="s">
        <v>133</v>
      </c>
      <c r="E14" s="74">
        <f t="shared" si="1"/>
        <v>215442</v>
      </c>
      <c r="F14" s="75"/>
      <c r="G14" s="75"/>
      <c r="H14" s="75">
        <v>215442</v>
      </c>
      <c r="I14" s="75"/>
      <c r="J14" s="75"/>
      <c r="K14" s="75"/>
      <c r="L14" s="75"/>
      <c r="M14" s="75"/>
      <c r="N14" s="75"/>
      <c r="O14" s="75"/>
    </row>
    <row r="15" spans="1:15" ht="15" customHeight="1">
      <c r="A15" s="121">
        <v>20822</v>
      </c>
      <c r="B15" s="121"/>
      <c r="C15" s="121"/>
      <c r="D15" s="33" t="s">
        <v>183</v>
      </c>
      <c r="E15" s="74">
        <f t="shared" si="1"/>
        <v>292000</v>
      </c>
      <c r="F15" s="75"/>
      <c r="G15" s="75">
        <v>92000</v>
      </c>
      <c r="H15" s="75"/>
      <c r="I15" s="75"/>
      <c r="J15" s="75">
        <v>200000</v>
      </c>
      <c r="K15" s="75"/>
      <c r="L15" s="75"/>
      <c r="M15" s="75"/>
      <c r="N15" s="75"/>
      <c r="O15" s="75"/>
    </row>
    <row r="16" spans="1:15" ht="15" customHeight="1">
      <c r="A16" s="121">
        <v>2082202</v>
      </c>
      <c r="B16" s="121"/>
      <c r="C16" s="121"/>
      <c r="D16" s="33" t="s">
        <v>134</v>
      </c>
      <c r="E16" s="74">
        <f t="shared" si="1"/>
        <v>200000</v>
      </c>
      <c r="F16" s="75"/>
      <c r="G16" s="75"/>
      <c r="H16" s="75"/>
      <c r="I16" s="75"/>
      <c r="J16" s="75">
        <v>200000</v>
      </c>
      <c r="K16" s="75"/>
      <c r="L16" s="75"/>
      <c r="M16" s="75"/>
      <c r="N16" s="75"/>
      <c r="O16" s="75"/>
    </row>
    <row r="17" spans="1:15" ht="15" customHeight="1">
      <c r="A17" s="121">
        <v>2082299</v>
      </c>
      <c r="B17" s="121"/>
      <c r="C17" s="121"/>
      <c r="D17" s="33" t="s">
        <v>135</v>
      </c>
      <c r="E17" s="74">
        <f t="shared" si="1"/>
        <v>92000</v>
      </c>
      <c r="F17" s="75"/>
      <c r="G17" s="75">
        <v>92000</v>
      </c>
      <c r="H17" s="75"/>
      <c r="I17" s="75"/>
      <c r="J17" s="75"/>
      <c r="K17" s="75"/>
      <c r="L17" s="75"/>
      <c r="M17" s="75"/>
      <c r="N17" s="75"/>
      <c r="O17" s="75"/>
    </row>
    <row r="18" spans="1:15" ht="15" customHeight="1">
      <c r="A18" s="121">
        <v>20823</v>
      </c>
      <c r="B18" s="121"/>
      <c r="C18" s="121"/>
      <c r="D18" s="33" t="s">
        <v>136</v>
      </c>
      <c r="E18" s="74">
        <f t="shared" si="1"/>
        <v>4774.71</v>
      </c>
      <c r="F18" s="75"/>
      <c r="G18" s="75">
        <v>4774.71</v>
      </c>
      <c r="H18" s="75"/>
      <c r="I18" s="75"/>
      <c r="J18" s="75"/>
      <c r="K18" s="75"/>
      <c r="L18" s="75"/>
      <c r="M18" s="75"/>
      <c r="N18" s="75"/>
      <c r="O18" s="75"/>
    </row>
    <row r="19" spans="1:15" ht="15" customHeight="1">
      <c r="A19" s="121">
        <v>2082399</v>
      </c>
      <c r="B19" s="121"/>
      <c r="C19" s="121"/>
      <c r="D19" s="33" t="s">
        <v>137</v>
      </c>
      <c r="E19" s="74">
        <f t="shared" si="1"/>
        <v>4774.71</v>
      </c>
      <c r="F19" s="75"/>
      <c r="G19" s="75">
        <v>4774.71</v>
      </c>
      <c r="H19" s="75"/>
      <c r="I19" s="75"/>
      <c r="J19" s="75"/>
      <c r="K19" s="75"/>
      <c r="L19" s="75"/>
      <c r="M19" s="75"/>
      <c r="N19" s="75"/>
      <c r="O19" s="75"/>
    </row>
    <row r="20" spans="1:15" ht="15" customHeight="1">
      <c r="A20" s="121">
        <v>212</v>
      </c>
      <c r="B20" s="121"/>
      <c r="C20" s="121"/>
      <c r="D20" s="33" t="s">
        <v>138</v>
      </c>
      <c r="E20" s="74">
        <f t="shared" si="1"/>
        <v>10666958.44</v>
      </c>
      <c r="F20" s="75"/>
      <c r="G20" s="75"/>
      <c r="H20" s="75"/>
      <c r="I20" s="75"/>
      <c r="J20" s="75">
        <v>10666958.44</v>
      </c>
      <c r="K20" s="75"/>
      <c r="L20" s="75"/>
      <c r="M20" s="75"/>
      <c r="N20" s="75"/>
      <c r="O20" s="75"/>
    </row>
    <row r="21" spans="1:15" ht="15" customHeight="1">
      <c r="A21" s="121">
        <v>21208</v>
      </c>
      <c r="B21" s="121"/>
      <c r="C21" s="121"/>
      <c r="D21" s="33" t="s">
        <v>139</v>
      </c>
      <c r="E21" s="74">
        <f t="shared" si="1"/>
        <v>10666958.44</v>
      </c>
      <c r="F21" s="75"/>
      <c r="G21" s="75"/>
      <c r="H21" s="75"/>
      <c r="I21" s="75"/>
      <c r="J21" s="75">
        <v>10666958.44</v>
      </c>
      <c r="K21" s="75"/>
      <c r="L21" s="75"/>
      <c r="M21" s="75"/>
      <c r="N21" s="75"/>
      <c r="O21" s="75"/>
    </row>
    <row r="22" spans="1:15" ht="15" customHeight="1">
      <c r="A22" s="121">
        <v>2120803</v>
      </c>
      <c r="B22" s="121"/>
      <c r="C22" s="121"/>
      <c r="D22" s="33" t="s">
        <v>173</v>
      </c>
      <c r="E22" s="74">
        <f t="shared" si="1"/>
        <v>2027208.25</v>
      </c>
      <c r="F22" s="75"/>
      <c r="G22" s="75"/>
      <c r="H22" s="75"/>
      <c r="I22" s="75"/>
      <c r="J22" s="75">
        <v>2027208.25</v>
      </c>
      <c r="K22" s="75"/>
      <c r="L22" s="75"/>
      <c r="M22" s="75"/>
      <c r="N22" s="75"/>
      <c r="O22" s="75"/>
    </row>
    <row r="23" spans="1:15" ht="15" customHeight="1">
      <c r="A23" s="121">
        <v>2120812</v>
      </c>
      <c r="B23" s="121"/>
      <c r="C23" s="121"/>
      <c r="D23" s="33" t="s">
        <v>140</v>
      </c>
      <c r="E23" s="74">
        <f t="shared" si="1"/>
        <v>8639750.19</v>
      </c>
      <c r="F23" s="75"/>
      <c r="G23" s="75"/>
      <c r="H23" s="75"/>
      <c r="I23" s="75"/>
      <c r="J23" s="75">
        <v>8639750.19</v>
      </c>
      <c r="K23" s="75"/>
      <c r="L23" s="75"/>
      <c r="M23" s="75"/>
      <c r="N23" s="75"/>
      <c r="O23" s="75"/>
    </row>
    <row r="24" spans="1:15" ht="15" customHeight="1">
      <c r="A24" s="121">
        <v>213</v>
      </c>
      <c r="B24" s="121"/>
      <c r="C24" s="121"/>
      <c r="D24" s="33" t="s">
        <v>141</v>
      </c>
      <c r="E24" s="74">
        <f t="shared" si="1"/>
        <v>56710284.94</v>
      </c>
      <c r="F24" s="75">
        <v>10868409.06</v>
      </c>
      <c r="G24" s="75">
        <v>12088574.8</v>
      </c>
      <c r="H24" s="75">
        <v>2714546</v>
      </c>
      <c r="I24" s="75">
        <v>715199</v>
      </c>
      <c r="J24" s="75">
        <v>30323556.08</v>
      </c>
      <c r="K24" s="75"/>
      <c r="L24" s="75"/>
      <c r="M24" s="75"/>
      <c r="N24" s="75"/>
      <c r="O24" s="75"/>
    </row>
    <row r="25" spans="1:15" ht="15" customHeight="1">
      <c r="A25" s="121">
        <v>21301</v>
      </c>
      <c r="B25" s="121"/>
      <c r="C25" s="121"/>
      <c r="D25" s="33" t="s">
        <v>142</v>
      </c>
      <c r="E25" s="74">
        <f t="shared" si="1"/>
        <v>155000</v>
      </c>
      <c r="F25" s="75"/>
      <c r="G25" s="75"/>
      <c r="H25" s="75"/>
      <c r="I25" s="75"/>
      <c r="J25" s="75">
        <v>155000</v>
      </c>
      <c r="K25" s="75"/>
      <c r="L25" s="75"/>
      <c r="M25" s="75"/>
      <c r="N25" s="75"/>
      <c r="O25" s="75"/>
    </row>
    <row r="26" spans="1:15" ht="15" customHeight="1">
      <c r="A26" s="121">
        <v>2130135</v>
      </c>
      <c r="B26" s="121"/>
      <c r="C26" s="121"/>
      <c r="D26" s="33" t="s">
        <v>143</v>
      </c>
      <c r="E26" s="74">
        <f t="shared" si="1"/>
        <v>155000</v>
      </c>
      <c r="F26" s="75"/>
      <c r="G26" s="75"/>
      <c r="H26" s="75"/>
      <c r="I26" s="75"/>
      <c r="J26" s="75">
        <v>155000</v>
      </c>
      <c r="K26" s="75"/>
      <c r="L26" s="75"/>
      <c r="M26" s="75"/>
      <c r="N26" s="75"/>
      <c r="O26" s="75"/>
    </row>
    <row r="27" spans="1:15" ht="15" customHeight="1">
      <c r="A27" s="121">
        <v>21303</v>
      </c>
      <c r="B27" s="121"/>
      <c r="C27" s="121"/>
      <c r="D27" s="33" t="s">
        <v>144</v>
      </c>
      <c r="E27" s="74">
        <f t="shared" si="1"/>
        <v>55436731.94</v>
      </c>
      <c r="F27" s="75">
        <v>10868409.06</v>
      </c>
      <c r="G27" s="75">
        <v>12070021.8</v>
      </c>
      <c r="H27" s="75">
        <v>2714546</v>
      </c>
      <c r="I27" s="75">
        <v>715199</v>
      </c>
      <c r="J27" s="75">
        <v>29068556.08</v>
      </c>
      <c r="K27" s="75"/>
      <c r="L27" s="75"/>
      <c r="M27" s="75"/>
      <c r="N27" s="75"/>
      <c r="O27" s="75"/>
    </row>
    <row r="28" spans="1:15" ht="15" customHeight="1">
      <c r="A28" s="121">
        <v>2130301</v>
      </c>
      <c r="B28" s="121"/>
      <c r="C28" s="121"/>
      <c r="D28" s="33" t="s">
        <v>145</v>
      </c>
      <c r="E28" s="74">
        <f t="shared" si="1"/>
        <v>11888780.34</v>
      </c>
      <c r="F28" s="75">
        <v>8602737.74</v>
      </c>
      <c r="G28" s="75">
        <v>2873360.6</v>
      </c>
      <c r="H28" s="75">
        <v>315088</v>
      </c>
      <c r="I28" s="75"/>
      <c r="J28" s="75">
        <v>97594</v>
      </c>
      <c r="K28" s="75"/>
      <c r="L28" s="75"/>
      <c r="M28" s="75"/>
      <c r="N28" s="75"/>
      <c r="O28" s="75"/>
    </row>
    <row r="29" spans="1:15" ht="15" customHeight="1">
      <c r="A29" s="121">
        <v>2130302</v>
      </c>
      <c r="B29" s="121"/>
      <c r="C29" s="121"/>
      <c r="D29" s="33" t="s">
        <v>146</v>
      </c>
      <c r="E29" s="74">
        <f t="shared" si="1"/>
        <v>1696995</v>
      </c>
      <c r="F29" s="75"/>
      <c r="G29" s="75">
        <v>1065995</v>
      </c>
      <c r="H29" s="75">
        <v>631000</v>
      </c>
      <c r="I29" s="75"/>
      <c r="J29" s="75"/>
      <c r="K29" s="75"/>
      <c r="L29" s="75"/>
      <c r="M29" s="75"/>
      <c r="N29" s="75"/>
      <c r="O29" s="75"/>
    </row>
    <row r="30" spans="1:15" ht="15" customHeight="1">
      <c r="A30" s="121">
        <v>2130303</v>
      </c>
      <c r="B30" s="121"/>
      <c r="C30" s="121"/>
      <c r="D30" s="33" t="s">
        <v>147</v>
      </c>
      <c r="E30" s="74">
        <f t="shared" si="1"/>
        <v>905000</v>
      </c>
      <c r="F30" s="75"/>
      <c r="G30" s="75">
        <v>905000</v>
      </c>
      <c r="H30" s="75"/>
      <c r="I30" s="75"/>
      <c r="J30" s="75"/>
      <c r="K30" s="75"/>
      <c r="L30" s="75"/>
      <c r="M30" s="75"/>
      <c r="N30" s="75"/>
      <c r="O30" s="75"/>
    </row>
    <row r="31" spans="1:15" ht="15" customHeight="1">
      <c r="A31" s="121">
        <v>2130304</v>
      </c>
      <c r="B31" s="121"/>
      <c r="C31" s="121"/>
      <c r="D31" s="33" t="s">
        <v>148</v>
      </c>
      <c r="E31" s="74">
        <f t="shared" si="1"/>
        <v>633773</v>
      </c>
      <c r="F31" s="75"/>
      <c r="G31" s="75">
        <v>195573</v>
      </c>
      <c r="H31" s="75"/>
      <c r="I31" s="75"/>
      <c r="J31" s="75">
        <v>438200</v>
      </c>
      <c r="K31" s="75"/>
      <c r="L31" s="75"/>
      <c r="M31" s="75"/>
      <c r="N31" s="75"/>
      <c r="O31" s="75"/>
    </row>
    <row r="32" spans="1:15" ht="15" customHeight="1">
      <c r="A32" s="121">
        <v>2130305</v>
      </c>
      <c r="B32" s="121"/>
      <c r="C32" s="121"/>
      <c r="D32" s="33" t="s">
        <v>149</v>
      </c>
      <c r="E32" s="74">
        <f t="shared" si="1"/>
        <v>725146</v>
      </c>
      <c r="F32" s="75"/>
      <c r="G32" s="75">
        <v>100000</v>
      </c>
      <c r="H32" s="75"/>
      <c r="I32" s="75">
        <v>625146</v>
      </c>
      <c r="J32" s="75"/>
      <c r="K32" s="75"/>
      <c r="L32" s="75"/>
      <c r="M32" s="75"/>
      <c r="N32" s="75"/>
      <c r="O32" s="75"/>
    </row>
    <row r="33" spans="1:15" ht="15" customHeight="1">
      <c r="A33" s="121">
        <v>2130306</v>
      </c>
      <c r="B33" s="121"/>
      <c r="C33" s="121"/>
      <c r="D33" s="33" t="s">
        <v>150</v>
      </c>
      <c r="E33" s="74">
        <f t="shared" si="1"/>
        <v>26000</v>
      </c>
      <c r="F33" s="75"/>
      <c r="G33" s="75">
        <v>26000</v>
      </c>
      <c r="H33" s="75"/>
      <c r="I33" s="75"/>
      <c r="J33" s="75"/>
      <c r="K33" s="75"/>
      <c r="L33" s="75"/>
      <c r="M33" s="75"/>
      <c r="N33" s="75"/>
      <c r="O33" s="75"/>
    </row>
    <row r="34" spans="1:15" ht="15" customHeight="1">
      <c r="A34" s="121">
        <v>2130308</v>
      </c>
      <c r="B34" s="121"/>
      <c r="C34" s="121"/>
      <c r="D34" s="33" t="s">
        <v>151</v>
      </c>
      <c r="E34" s="74">
        <f t="shared" si="1"/>
        <v>100974</v>
      </c>
      <c r="F34" s="75"/>
      <c r="G34" s="75">
        <v>10921</v>
      </c>
      <c r="H34" s="75"/>
      <c r="I34" s="75">
        <v>90053</v>
      </c>
      <c r="J34" s="75"/>
      <c r="K34" s="75"/>
      <c r="L34" s="75"/>
      <c r="M34" s="75"/>
      <c r="N34" s="75"/>
      <c r="O34" s="75"/>
    </row>
    <row r="35" spans="1:15" ht="15" customHeight="1">
      <c r="A35" s="121">
        <v>2130309</v>
      </c>
      <c r="B35" s="121"/>
      <c r="C35" s="121"/>
      <c r="D35" s="33" t="s">
        <v>152</v>
      </c>
      <c r="E35" s="74">
        <f t="shared" si="1"/>
        <v>48206.2</v>
      </c>
      <c r="F35" s="75"/>
      <c r="G35" s="75">
        <v>48206.2</v>
      </c>
      <c r="H35" s="75"/>
      <c r="I35" s="75"/>
      <c r="J35" s="75"/>
      <c r="K35" s="75"/>
      <c r="L35" s="75"/>
      <c r="M35" s="75"/>
      <c r="N35" s="75"/>
      <c r="O35" s="75"/>
    </row>
    <row r="36" spans="1:15" ht="15" customHeight="1">
      <c r="A36" s="121">
        <v>2130310</v>
      </c>
      <c r="B36" s="121"/>
      <c r="C36" s="121"/>
      <c r="D36" s="33" t="s">
        <v>153</v>
      </c>
      <c r="E36" s="74">
        <f t="shared" si="1"/>
        <v>14767312.802000001</v>
      </c>
      <c r="F36" s="75"/>
      <c r="G36" s="75">
        <v>1211926.912</v>
      </c>
      <c r="H36" s="75">
        <v>21000</v>
      </c>
      <c r="I36" s="75"/>
      <c r="J36" s="75">
        <v>13534385.89</v>
      </c>
      <c r="K36" s="75"/>
      <c r="L36" s="75"/>
      <c r="M36" s="75"/>
      <c r="N36" s="75"/>
      <c r="O36" s="75"/>
    </row>
    <row r="37" spans="1:15" ht="15" customHeight="1">
      <c r="A37" s="121">
        <v>2130311</v>
      </c>
      <c r="B37" s="121"/>
      <c r="C37" s="121"/>
      <c r="D37" s="33" t="s">
        <v>174</v>
      </c>
      <c r="E37" s="74">
        <f t="shared" si="1"/>
        <v>546699</v>
      </c>
      <c r="F37" s="75"/>
      <c r="G37" s="75"/>
      <c r="H37" s="75"/>
      <c r="I37" s="75"/>
      <c r="J37" s="75">
        <v>546699</v>
      </c>
      <c r="K37" s="75"/>
      <c r="L37" s="75"/>
      <c r="M37" s="75"/>
      <c r="N37" s="75"/>
      <c r="O37" s="75"/>
    </row>
    <row r="38" spans="1:15" ht="15" customHeight="1">
      <c r="A38" s="121">
        <v>2130314</v>
      </c>
      <c r="B38" s="121"/>
      <c r="C38" s="121"/>
      <c r="D38" s="33" t="s">
        <v>154</v>
      </c>
      <c r="E38" s="74">
        <f t="shared" si="1"/>
        <v>3792763.34</v>
      </c>
      <c r="F38" s="75"/>
      <c r="G38" s="75">
        <v>652266.34</v>
      </c>
      <c r="H38" s="75"/>
      <c r="I38" s="75"/>
      <c r="J38" s="75">
        <v>3140497</v>
      </c>
      <c r="K38" s="75"/>
      <c r="L38" s="75"/>
      <c r="M38" s="75"/>
      <c r="N38" s="75"/>
      <c r="O38" s="75"/>
    </row>
    <row r="39" spans="1:15" ht="15" customHeight="1">
      <c r="A39" s="121">
        <v>2130315</v>
      </c>
      <c r="B39" s="121"/>
      <c r="C39" s="121"/>
      <c r="D39" s="33" t="s">
        <v>155</v>
      </c>
      <c r="E39" s="74">
        <f t="shared" si="1"/>
        <v>670000</v>
      </c>
      <c r="F39" s="75"/>
      <c r="G39" s="75">
        <v>60000</v>
      </c>
      <c r="H39" s="75"/>
      <c r="I39" s="75"/>
      <c r="J39" s="75">
        <v>610000</v>
      </c>
      <c r="K39" s="75"/>
      <c r="L39" s="75"/>
      <c r="M39" s="75"/>
      <c r="N39" s="75"/>
      <c r="O39" s="75"/>
    </row>
    <row r="40" spans="1:15" ht="15" customHeight="1">
      <c r="A40" s="121">
        <v>2130316</v>
      </c>
      <c r="B40" s="121"/>
      <c r="C40" s="121"/>
      <c r="D40" s="33" t="s">
        <v>156</v>
      </c>
      <c r="E40" s="74">
        <f t="shared" si="1"/>
        <v>1044018</v>
      </c>
      <c r="F40" s="75"/>
      <c r="G40" s="75">
        <v>44018</v>
      </c>
      <c r="H40" s="75"/>
      <c r="I40" s="75"/>
      <c r="J40" s="75">
        <v>1000000</v>
      </c>
      <c r="K40" s="75"/>
      <c r="L40" s="75"/>
      <c r="M40" s="75"/>
      <c r="N40" s="75"/>
      <c r="O40" s="75"/>
    </row>
    <row r="41" spans="1:15" ht="15" customHeight="1">
      <c r="A41" s="121">
        <v>2130317</v>
      </c>
      <c r="B41" s="121"/>
      <c r="C41" s="121"/>
      <c r="D41" s="33" t="s">
        <v>157</v>
      </c>
      <c r="E41" s="74">
        <f t="shared" si="1"/>
        <v>100000</v>
      </c>
      <c r="F41" s="75"/>
      <c r="G41" s="75">
        <v>100000</v>
      </c>
      <c r="H41" s="75"/>
      <c r="I41" s="75"/>
      <c r="J41" s="75"/>
      <c r="K41" s="75"/>
      <c r="L41" s="75"/>
      <c r="M41" s="75"/>
      <c r="N41" s="75"/>
      <c r="O41" s="75"/>
    </row>
    <row r="42" spans="1:15" ht="15" customHeight="1">
      <c r="A42" s="121">
        <v>2130331</v>
      </c>
      <c r="B42" s="121"/>
      <c r="C42" s="121"/>
      <c r="D42" s="33" t="s">
        <v>158</v>
      </c>
      <c r="E42" s="74">
        <f t="shared" si="1"/>
        <v>10032576.94</v>
      </c>
      <c r="F42" s="75"/>
      <c r="G42" s="75">
        <v>4219238.75</v>
      </c>
      <c r="H42" s="75">
        <v>1742158</v>
      </c>
      <c r="I42" s="75"/>
      <c r="J42" s="75">
        <v>4071180.19</v>
      </c>
      <c r="K42" s="75"/>
      <c r="L42" s="75"/>
      <c r="M42" s="75"/>
      <c r="N42" s="75"/>
      <c r="O42" s="75"/>
    </row>
    <row r="43" spans="1:15" ht="15" customHeight="1">
      <c r="A43" s="121">
        <v>2130399</v>
      </c>
      <c r="B43" s="121"/>
      <c r="C43" s="121"/>
      <c r="D43" s="33" t="s">
        <v>159</v>
      </c>
      <c r="E43" s="74">
        <f t="shared" si="1"/>
        <v>8458487.32</v>
      </c>
      <c r="F43" s="75">
        <v>2265671.32</v>
      </c>
      <c r="G43" s="75">
        <v>557516</v>
      </c>
      <c r="H43" s="75">
        <v>5300</v>
      </c>
      <c r="I43" s="75"/>
      <c r="J43" s="75">
        <v>5630000</v>
      </c>
      <c r="K43" s="75"/>
      <c r="L43" s="75"/>
      <c r="M43" s="75"/>
      <c r="N43" s="75"/>
      <c r="O43" s="75"/>
    </row>
    <row r="44" spans="1:15" ht="15" customHeight="1">
      <c r="A44" s="121">
        <v>21364</v>
      </c>
      <c r="B44" s="121"/>
      <c r="C44" s="121"/>
      <c r="D44" s="33" t="s">
        <v>160</v>
      </c>
      <c r="E44" s="74">
        <f t="shared" si="1"/>
        <v>1105500</v>
      </c>
      <c r="F44" s="75"/>
      <c r="G44" s="75">
        <v>5500</v>
      </c>
      <c r="H44" s="75"/>
      <c r="I44" s="75"/>
      <c r="J44" s="75">
        <v>1100000</v>
      </c>
      <c r="K44" s="75"/>
      <c r="L44" s="75"/>
      <c r="M44" s="75"/>
      <c r="N44" s="75"/>
      <c r="O44" s="75"/>
    </row>
    <row r="45" spans="1:15" ht="15" customHeight="1">
      <c r="A45" s="121">
        <v>2136401</v>
      </c>
      <c r="B45" s="121"/>
      <c r="C45" s="121"/>
      <c r="D45" s="33" t="s">
        <v>149</v>
      </c>
      <c r="E45" s="74">
        <f t="shared" si="1"/>
        <v>1100000</v>
      </c>
      <c r="F45" s="75"/>
      <c r="G45" s="75"/>
      <c r="H45" s="75"/>
      <c r="I45" s="75"/>
      <c r="J45" s="75">
        <v>1100000</v>
      </c>
      <c r="K45" s="75"/>
      <c r="L45" s="75"/>
      <c r="M45" s="75"/>
      <c r="N45" s="75"/>
      <c r="O45" s="75"/>
    </row>
    <row r="46" spans="1:15" ht="15" customHeight="1">
      <c r="A46" s="121">
        <v>2136499</v>
      </c>
      <c r="B46" s="121"/>
      <c r="C46" s="121"/>
      <c r="D46" s="33" t="s">
        <v>175</v>
      </c>
      <c r="E46" s="74">
        <f t="shared" si="1"/>
        <v>5500</v>
      </c>
      <c r="F46" s="75"/>
      <c r="G46" s="75">
        <v>5500</v>
      </c>
      <c r="H46" s="75"/>
      <c r="I46" s="75"/>
      <c r="J46" s="75"/>
      <c r="K46" s="75"/>
      <c r="L46" s="75"/>
      <c r="M46" s="75"/>
      <c r="N46" s="75"/>
      <c r="O46" s="75"/>
    </row>
    <row r="47" spans="1:15" ht="15" customHeight="1">
      <c r="A47" s="121">
        <v>21366</v>
      </c>
      <c r="B47" s="121"/>
      <c r="C47" s="121"/>
      <c r="D47" s="33" t="s">
        <v>176</v>
      </c>
      <c r="E47" s="74">
        <f t="shared" si="1"/>
        <v>13053</v>
      </c>
      <c r="F47" s="75"/>
      <c r="G47" s="75">
        <v>13053</v>
      </c>
      <c r="H47" s="75"/>
      <c r="I47" s="75"/>
      <c r="J47" s="75"/>
      <c r="K47" s="75"/>
      <c r="L47" s="75"/>
      <c r="M47" s="75"/>
      <c r="N47" s="75"/>
      <c r="O47" s="75"/>
    </row>
    <row r="48" spans="1:15" ht="15" customHeight="1">
      <c r="A48" s="121">
        <v>2136601</v>
      </c>
      <c r="B48" s="121"/>
      <c r="C48" s="121"/>
      <c r="D48" s="33" t="s">
        <v>134</v>
      </c>
      <c r="E48" s="74">
        <f t="shared" si="1"/>
        <v>13053</v>
      </c>
      <c r="F48" s="75"/>
      <c r="G48" s="75">
        <v>13053</v>
      </c>
      <c r="H48" s="75"/>
      <c r="I48" s="75"/>
      <c r="J48" s="75"/>
      <c r="K48" s="75"/>
      <c r="L48" s="75"/>
      <c r="M48" s="75"/>
      <c r="N48" s="75"/>
      <c r="O48" s="75"/>
    </row>
    <row r="49" spans="1:15" ht="15" customHeight="1">
      <c r="A49" s="121">
        <v>215</v>
      </c>
      <c r="B49" s="121"/>
      <c r="C49" s="121"/>
      <c r="D49" s="33" t="s">
        <v>161</v>
      </c>
      <c r="E49" s="74">
        <f t="shared" si="1"/>
        <v>11185036.55</v>
      </c>
      <c r="F49" s="75"/>
      <c r="G49" s="75"/>
      <c r="H49" s="75"/>
      <c r="I49" s="75"/>
      <c r="J49" s="75">
        <v>11185036.55</v>
      </c>
      <c r="K49" s="75"/>
      <c r="L49" s="75"/>
      <c r="M49" s="75"/>
      <c r="N49" s="75"/>
      <c r="O49" s="75"/>
    </row>
    <row r="50" spans="1:15" ht="15" customHeight="1">
      <c r="A50" s="121">
        <v>21563</v>
      </c>
      <c r="B50" s="121"/>
      <c r="C50" s="121"/>
      <c r="D50" s="33" t="s">
        <v>162</v>
      </c>
      <c r="E50" s="74">
        <f t="shared" si="1"/>
        <v>11185036.55</v>
      </c>
      <c r="F50" s="75"/>
      <c r="G50" s="75"/>
      <c r="H50" s="75"/>
      <c r="I50" s="75"/>
      <c r="J50" s="75">
        <v>11185036.55</v>
      </c>
      <c r="K50" s="75"/>
      <c r="L50" s="75"/>
      <c r="M50" s="75"/>
      <c r="N50" s="75"/>
      <c r="O50" s="75"/>
    </row>
    <row r="51" spans="1:15" ht="15" customHeight="1">
      <c r="A51" s="121">
        <v>2156301</v>
      </c>
      <c r="B51" s="121"/>
      <c r="C51" s="121"/>
      <c r="D51" s="33" t="s">
        <v>163</v>
      </c>
      <c r="E51" s="74">
        <f t="shared" si="1"/>
        <v>4471875</v>
      </c>
      <c r="F51" s="75"/>
      <c r="G51" s="75"/>
      <c r="H51" s="75"/>
      <c r="I51" s="75"/>
      <c r="J51" s="75">
        <v>4471875</v>
      </c>
      <c r="K51" s="75"/>
      <c r="L51" s="75"/>
      <c r="M51" s="75"/>
      <c r="N51" s="75"/>
      <c r="O51" s="75"/>
    </row>
    <row r="52" spans="1:15" ht="15" customHeight="1">
      <c r="A52" s="121">
        <v>2156302</v>
      </c>
      <c r="B52" s="121"/>
      <c r="C52" s="121"/>
      <c r="D52" s="33" t="s">
        <v>164</v>
      </c>
      <c r="E52" s="74">
        <f t="shared" si="1"/>
        <v>1127993.24</v>
      </c>
      <c r="F52" s="75"/>
      <c r="G52" s="75"/>
      <c r="H52" s="75"/>
      <c r="I52" s="75"/>
      <c r="J52" s="75">
        <v>1127993.24</v>
      </c>
      <c r="K52" s="75"/>
      <c r="L52" s="75"/>
      <c r="M52" s="75"/>
      <c r="N52" s="75"/>
      <c r="O52" s="75"/>
    </row>
    <row r="53" spans="1:15" ht="15" customHeight="1">
      <c r="A53" s="121">
        <v>2156399</v>
      </c>
      <c r="B53" s="121"/>
      <c r="C53" s="121"/>
      <c r="D53" s="33" t="s">
        <v>177</v>
      </c>
      <c r="E53" s="74">
        <f t="shared" si="1"/>
        <v>5585168.31</v>
      </c>
      <c r="F53" s="75"/>
      <c r="G53" s="75"/>
      <c r="H53" s="75"/>
      <c r="I53" s="75"/>
      <c r="J53" s="75">
        <v>5585168.31</v>
      </c>
      <c r="K53" s="75"/>
      <c r="L53" s="75"/>
      <c r="M53" s="75"/>
      <c r="N53" s="75"/>
      <c r="O53" s="75"/>
    </row>
    <row r="54" spans="1:15" ht="15" customHeight="1">
      <c r="A54" s="121">
        <v>220</v>
      </c>
      <c r="B54" s="121"/>
      <c r="C54" s="121"/>
      <c r="D54" s="33" t="s">
        <v>165</v>
      </c>
      <c r="E54" s="74">
        <f t="shared" si="1"/>
        <v>85070.76</v>
      </c>
      <c r="F54" s="75"/>
      <c r="G54" s="75">
        <v>85070.76</v>
      </c>
      <c r="H54" s="75"/>
      <c r="I54" s="75"/>
      <c r="J54" s="75"/>
      <c r="K54" s="75"/>
      <c r="L54" s="75"/>
      <c r="M54" s="75"/>
      <c r="N54" s="75"/>
      <c r="O54" s="75"/>
    </row>
    <row r="55" spans="1:15" ht="15" customHeight="1">
      <c r="A55" s="121">
        <v>22001</v>
      </c>
      <c r="B55" s="121"/>
      <c r="C55" s="121"/>
      <c r="D55" s="33" t="s">
        <v>166</v>
      </c>
      <c r="E55" s="74">
        <f t="shared" si="1"/>
        <v>85070.76</v>
      </c>
      <c r="F55" s="75"/>
      <c r="G55" s="75">
        <v>85070.76</v>
      </c>
      <c r="H55" s="75"/>
      <c r="I55" s="75"/>
      <c r="J55" s="75"/>
      <c r="K55" s="75"/>
      <c r="L55" s="75"/>
      <c r="M55" s="75"/>
      <c r="N55" s="75"/>
      <c r="O55" s="75"/>
    </row>
    <row r="56" spans="1:15" ht="15" customHeight="1">
      <c r="A56" s="121">
        <v>2200120</v>
      </c>
      <c r="B56" s="121"/>
      <c r="C56" s="121"/>
      <c r="D56" s="33" t="s">
        <v>167</v>
      </c>
      <c r="E56" s="74">
        <f t="shared" si="1"/>
        <v>85070.76</v>
      </c>
      <c r="F56" s="75"/>
      <c r="G56" s="75">
        <v>85070.76</v>
      </c>
      <c r="H56" s="75"/>
      <c r="I56" s="75"/>
      <c r="J56" s="75"/>
      <c r="K56" s="75"/>
      <c r="L56" s="75"/>
      <c r="M56" s="75"/>
      <c r="N56" s="75"/>
      <c r="O56" s="75"/>
    </row>
    <row r="57" spans="1:15" ht="15" customHeight="1">
      <c r="A57" s="121">
        <v>221</v>
      </c>
      <c r="B57" s="121"/>
      <c r="C57" s="121"/>
      <c r="D57" s="33" t="s">
        <v>168</v>
      </c>
      <c r="E57" s="74">
        <f t="shared" si="1"/>
        <v>831496</v>
      </c>
      <c r="F57" s="75"/>
      <c r="G57" s="75"/>
      <c r="H57" s="75">
        <v>831496</v>
      </c>
      <c r="I57" s="75"/>
      <c r="J57" s="75"/>
      <c r="K57" s="75"/>
      <c r="L57" s="75"/>
      <c r="M57" s="75"/>
      <c r="N57" s="75"/>
      <c r="O57" s="75"/>
    </row>
    <row r="58" spans="1:15" ht="15" customHeight="1">
      <c r="A58" s="121">
        <v>22102</v>
      </c>
      <c r="B58" s="121"/>
      <c r="C58" s="121"/>
      <c r="D58" s="33" t="s">
        <v>169</v>
      </c>
      <c r="E58" s="74">
        <f t="shared" si="1"/>
        <v>831496</v>
      </c>
      <c r="F58" s="75"/>
      <c r="G58" s="75"/>
      <c r="H58" s="75">
        <v>831496</v>
      </c>
      <c r="I58" s="75"/>
      <c r="J58" s="75"/>
      <c r="K58" s="75"/>
      <c r="L58" s="75"/>
      <c r="M58" s="75"/>
      <c r="N58" s="75"/>
      <c r="O58" s="75"/>
    </row>
    <row r="59" spans="1:15" ht="15" customHeight="1">
      <c r="A59" s="121">
        <v>2210201</v>
      </c>
      <c r="B59" s="121"/>
      <c r="C59" s="121"/>
      <c r="D59" s="33" t="s">
        <v>170</v>
      </c>
      <c r="E59" s="74">
        <f t="shared" si="1"/>
        <v>831496</v>
      </c>
      <c r="F59" s="75"/>
      <c r="G59" s="75"/>
      <c r="H59" s="75">
        <v>831496</v>
      </c>
      <c r="I59" s="75"/>
      <c r="J59" s="79"/>
      <c r="K59" s="75"/>
      <c r="L59" s="75"/>
      <c r="M59" s="75"/>
      <c r="N59" s="75"/>
      <c r="O59" s="75"/>
    </row>
  </sheetData>
  <mergeCells count="59">
    <mergeCell ref="A58:C58"/>
    <mergeCell ref="A59:C59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1:O1"/>
    <mergeCell ref="A2:O2"/>
    <mergeCell ref="A4:F4"/>
    <mergeCell ref="A5:C5"/>
    <mergeCell ref="A8:C8"/>
    <mergeCell ref="A9:C9"/>
    <mergeCell ref="A10:C10"/>
    <mergeCell ref="A11:C11"/>
    <mergeCell ref="A17:C17"/>
    <mergeCell ref="A18:C18"/>
    <mergeCell ref="A19:C19"/>
    <mergeCell ref="A12:C12"/>
    <mergeCell ref="A13:C13"/>
    <mergeCell ref="A14:C14"/>
    <mergeCell ref="A15:C15"/>
    <mergeCell ref="A24:C24"/>
    <mergeCell ref="A25:C25"/>
    <mergeCell ref="A6:A7"/>
    <mergeCell ref="B6:B7"/>
    <mergeCell ref="C6:C7"/>
    <mergeCell ref="A20:C20"/>
    <mergeCell ref="A21:C21"/>
    <mergeCell ref="A22:C22"/>
    <mergeCell ref="A23:C23"/>
    <mergeCell ref="A16:C16"/>
  </mergeCells>
  <printOptions horizontalCentered="1"/>
  <pageMargins left="0.19652777777777777" right="0.19652777777777777" top="0.49" bottom="0.6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1"/>
  <sheetViews>
    <sheetView zoomScaleSheetLayoutView="100" workbookViewId="0" topLeftCell="A1">
      <selection activeCell="G10" sqref="G10"/>
    </sheetView>
  </sheetViews>
  <sheetFormatPr defaultColWidth="9.140625" defaultRowHeight="12.75"/>
  <cols>
    <col min="1" max="3" width="3.140625" style="0" customWidth="1"/>
    <col min="4" max="4" width="14.57421875" style="0" customWidth="1"/>
    <col min="5" max="5" width="10.57421875" style="76" customWidth="1"/>
    <col min="6" max="6" width="9.28125" style="76" customWidth="1"/>
    <col min="7" max="7" width="10.28125" style="76" customWidth="1"/>
    <col min="8" max="8" width="9.57421875" style="76" customWidth="1"/>
    <col min="9" max="9" width="11.140625" style="76" customWidth="1"/>
    <col min="10" max="11" width="11.00390625" style="76" customWidth="1"/>
    <col min="12" max="12" width="5.140625" style="76" customWidth="1"/>
    <col min="13" max="13" width="10.57421875" style="76" customWidth="1"/>
    <col min="14" max="14" width="11.00390625" style="76" customWidth="1"/>
    <col min="15" max="15" width="12.421875" style="76" customWidth="1"/>
    <col min="16" max="16" width="10.421875" style="76" customWidth="1"/>
    <col min="17" max="17" width="11.8515625" style="76" customWidth="1"/>
    <col min="18" max="18" width="9.28125" style="76" customWidth="1"/>
    <col min="19" max="19" width="11.421875" style="76" customWidth="1"/>
    <col min="20" max="20" width="9.421875" style="76" customWidth="1"/>
    <col min="21" max="21" width="11.28125" style="76" customWidth="1"/>
    <col min="22" max="22" width="9.7109375" style="76" customWidth="1"/>
  </cols>
  <sheetData>
    <row r="1" spans="1:3" ht="16.5" customHeight="1">
      <c r="A1" s="123" t="s">
        <v>98</v>
      </c>
      <c r="B1" s="131"/>
      <c r="C1" s="131"/>
    </row>
    <row r="2" spans="1:22" ht="38.25" customHeight="1">
      <c r="A2" s="142" t="s">
        <v>219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ht="18" customHeight="1">
      <c r="A3" s="143" t="s">
        <v>181</v>
      </c>
      <c r="B3" s="143"/>
      <c r="C3" s="143"/>
      <c r="D3" s="143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108" t="s">
        <v>1</v>
      </c>
      <c r="V3" s="108"/>
    </row>
    <row r="4" spans="1:22" s="18" customFormat="1" ht="21" customHeight="1">
      <c r="A4" s="117" t="s">
        <v>99</v>
      </c>
      <c r="B4" s="117" t="s">
        <v>3</v>
      </c>
      <c r="C4" s="117" t="s">
        <v>3</v>
      </c>
      <c r="D4" s="117" t="s">
        <v>100</v>
      </c>
      <c r="E4" s="141" t="s">
        <v>101</v>
      </c>
      <c r="F4" s="137" t="s">
        <v>3</v>
      </c>
      <c r="G4" s="137" t="s">
        <v>3</v>
      </c>
      <c r="H4" s="137" t="s">
        <v>3</v>
      </c>
      <c r="I4" s="137" t="s">
        <v>59</v>
      </c>
      <c r="J4" s="109"/>
      <c r="K4" s="109"/>
      <c r="L4" s="109" t="s">
        <v>3</v>
      </c>
      <c r="M4" s="137" t="s">
        <v>60</v>
      </c>
      <c r="N4" s="137"/>
      <c r="O4" s="137"/>
      <c r="P4" s="137" t="s">
        <v>3</v>
      </c>
      <c r="Q4" s="137" t="s">
        <v>3</v>
      </c>
      <c r="R4" s="137" t="s">
        <v>3</v>
      </c>
      <c r="S4" s="137" t="s">
        <v>102</v>
      </c>
      <c r="T4" s="137"/>
      <c r="U4" s="137"/>
      <c r="V4" s="137"/>
    </row>
    <row r="5" spans="1:22" s="18" customFormat="1" ht="21" customHeight="1">
      <c r="A5" s="117" t="s">
        <v>3</v>
      </c>
      <c r="B5" s="117" t="s">
        <v>3</v>
      </c>
      <c r="C5" s="117" t="s">
        <v>3</v>
      </c>
      <c r="D5" s="117" t="s">
        <v>3</v>
      </c>
      <c r="E5" s="141" t="s">
        <v>78</v>
      </c>
      <c r="F5" s="137" t="s">
        <v>103</v>
      </c>
      <c r="G5" s="137" t="s">
        <v>104</v>
      </c>
      <c r="H5" s="137" t="s">
        <v>3</v>
      </c>
      <c r="I5" s="139" t="s">
        <v>78</v>
      </c>
      <c r="J5" s="137" t="s">
        <v>80</v>
      </c>
      <c r="K5" s="137" t="s">
        <v>81</v>
      </c>
      <c r="L5" s="137"/>
      <c r="M5" s="137" t="s">
        <v>78</v>
      </c>
      <c r="N5" s="137" t="s">
        <v>80</v>
      </c>
      <c r="O5" s="137"/>
      <c r="P5" s="138"/>
      <c r="Q5" s="137" t="s">
        <v>81</v>
      </c>
      <c r="R5" s="137" t="s">
        <v>3</v>
      </c>
      <c r="S5" s="137" t="s">
        <v>78</v>
      </c>
      <c r="T5" s="137" t="s">
        <v>103</v>
      </c>
      <c r="U5" s="137" t="s">
        <v>104</v>
      </c>
      <c r="V5" s="137" t="s">
        <v>3</v>
      </c>
    </row>
    <row r="6" spans="1:22" s="18" customFormat="1" ht="50.25" customHeight="1">
      <c r="A6" s="117" t="s">
        <v>3</v>
      </c>
      <c r="B6" s="117" t="s">
        <v>3</v>
      </c>
      <c r="C6" s="117" t="s">
        <v>3</v>
      </c>
      <c r="D6" s="117" t="s">
        <v>3</v>
      </c>
      <c r="E6" s="141" t="s">
        <v>3</v>
      </c>
      <c r="F6" s="137" t="s">
        <v>3</v>
      </c>
      <c r="G6" s="65" t="s">
        <v>105</v>
      </c>
      <c r="H6" s="65" t="s">
        <v>106</v>
      </c>
      <c r="I6" s="139" t="s">
        <v>3</v>
      </c>
      <c r="J6" s="137"/>
      <c r="K6" s="65" t="s">
        <v>105</v>
      </c>
      <c r="L6" s="81" t="s">
        <v>107</v>
      </c>
      <c r="M6" s="137" t="s">
        <v>3</v>
      </c>
      <c r="N6" s="65" t="s">
        <v>105</v>
      </c>
      <c r="O6" s="65" t="s">
        <v>108</v>
      </c>
      <c r="P6" s="80" t="s">
        <v>109</v>
      </c>
      <c r="Q6" s="65" t="s">
        <v>105</v>
      </c>
      <c r="R6" s="65" t="s">
        <v>110</v>
      </c>
      <c r="S6" s="137" t="s">
        <v>3</v>
      </c>
      <c r="T6" s="137" t="s">
        <v>3</v>
      </c>
      <c r="U6" s="65" t="s">
        <v>105</v>
      </c>
      <c r="V6" s="65" t="s">
        <v>106</v>
      </c>
    </row>
    <row r="7" spans="1:22" s="18" customFormat="1" ht="21" customHeight="1">
      <c r="A7" s="140" t="s">
        <v>72</v>
      </c>
      <c r="B7" s="140" t="s">
        <v>73</v>
      </c>
      <c r="C7" s="140" t="s">
        <v>74</v>
      </c>
      <c r="D7" s="31" t="s">
        <v>9</v>
      </c>
      <c r="E7" s="82">
        <v>1</v>
      </c>
      <c r="F7" s="82" t="s">
        <v>75</v>
      </c>
      <c r="G7" s="82" t="s">
        <v>76</v>
      </c>
      <c r="H7" s="82" t="s">
        <v>77</v>
      </c>
      <c r="I7" s="82" t="s">
        <v>85</v>
      </c>
      <c r="J7" s="113">
        <v>6</v>
      </c>
      <c r="K7" s="113">
        <v>7</v>
      </c>
      <c r="L7" s="113">
        <v>8</v>
      </c>
      <c r="M7" s="114">
        <v>9</v>
      </c>
      <c r="N7" s="114">
        <v>10</v>
      </c>
      <c r="O7" s="114">
        <v>11</v>
      </c>
      <c r="P7" s="114">
        <v>12</v>
      </c>
      <c r="Q7" s="114">
        <v>13</v>
      </c>
      <c r="R7" s="114">
        <v>14</v>
      </c>
      <c r="S7" s="114">
        <v>15</v>
      </c>
      <c r="T7" s="114">
        <v>16</v>
      </c>
      <c r="U7" s="114">
        <v>17</v>
      </c>
      <c r="V7" s="114">
        <v>18</v>
      </c>
    </row>
    <row r="8" spans="1:22" s="18" customFormat="1" ht="21" customHeight="1">
      <c r="A8" s="117" t="s">
        <v>3</v>
      </c>
      <c r="B8" s="117" t="s">
        <v>3</v>
      </c>
      <c r="C8" s="117" t="s">
        <v>3</v>
      </c>
      <c r="D8" s="20" t="s">
        <v>78</v>
      </c>
      <c r="E8" s="74">
        <v>17143653.03</v>
      </c>
      <c r="F8" s="74">
        <v>235181.37</v>
      </c>
      <c r="G8" s="74">
        <v>16908471.66</v>
      </c>
      <c r="H8" s="74">
        <v>6661394.75</v>
      </c>
      <c r="I8" s="74">
        <v>56367283.18</v>
      </c>
      <c r="J8" s="74">
        <v>16647261</v>
      </c>
      <c r="K8" s="74">
        <v>39720022.18</v>
      </c>
      <c r="L8" s="74"/>
      <c r="M8" s="74">
        <v>56959236.91</v>
      </c>
      <c r="N8" s="74">
        <v>16688547</v>
      </c>
      <c r="O8" s="74">
        <v>13983201.9</v>
      </c>
      <c r="P8" s="74">
        <v>2705345.1</v>
      </c>
      <c r="Q8" s="74">
        <v>40270689.91</v>
      </c>
      <c r="R8" s="74">
        <v>715199</v>
      </c>
      <c r="S8" s="74">
        <v>16551699.3</v>
      </c>
      <c r="T8" s="74">
        <v>193895.37</v>
      </c>
      <c r="U8" s="74">
        <v>16357803.93</v>
      </c>
      <c r="V8" s="74">
        <v>5946195.753</v>
      </c>
    </row>
    <row r="9" spans="1:22" ht="21" customHeight="1">
      <c r="A9" s="121">
        <v>201</v>
      </c>
      <c r="B9" s="121"/>
      <c r="C9" s="121"/>
      <c r="D9" s="33" t="s">
        <v>127</v>
      </c>
      <c r="E9" s="83"/>
      <c r="F9" s="83"/>
      <c r="G9" s="83"/>
      <c r="H9" s="83"/>
      <c r="I9" s="83">
        <v>6780</v>
      </c>
      <c r="J9" s="83">
        <v>2400</v>
      </c>
      <c r="K9" s="83">
        <v>4380</v>
      </c>
      <c r="L9" s="83"/>
      <c r="M9" s="83">
        <v>6780</v>
      </c>
      <c r="N9" s="83">
        <v>2400</v>
      </c>
      <c r="O9" s="83">
        <v>2400</v>
      </c>
      <c r="P9" s="83"/>
      <c r="Q9" s="83">
        <v>4380</v>
      </c>
      <c r="R9" s="83"/>
      <c r="S9" s="83"/>
      <c r="T9" s="83"/>
      <c r="U9" s="83"/>
      <c r="V9" s="83"/>
    </row>
    <row r="10" spans="1:22" ht="21" customHeight="1">
      <c r="A10" s="121">
        <v>20110</v>
      </c>
      <c r="B10" s="121"/>
      <c r="C10" s="121"/>
      <c r="D10" s="33" t="s">
        <v>128</v>
      </c>
      <c r="E10" s="83"/>
      <c r="F10" s="83"/>
      <c r="G10" s="83"/>
      <c r="H10" s="83"/>
      <c r="I10" s="83">
        <v>6780</v>
      </c>
      <c r="J10" s="83">
        <v>2400</v>
      </c>
      <c r="K10" s="83">
        <v>4380</v>
      </c>
      <c r="L10" s="83"/>
      <c r="M10" s="83">
        <v>6780</v>
      </c>
      <c r="N10" s="83">
        <v>2400</v>
      </c>
      <c r="O10" s="83">
        <v>2400</v>
      </c>
      <c r="P10" s="83"/>
      <c r="Q10" s="83">
        <v>4380</v>
      </c>
      <c r="R10" s="83"/>
      <c r="S10" s="83"/>
      <c r="T10" s="83"/>
      <c r="U10" s="83"/>
      <c r="V10" s="83"/>
    </row>
    <row r="11" spans="1:22" ht="21" customHeight="1">
      <c r="A11" s="121">
        <v>2011004</v>
      </c>
      <c r="B11" s="121"/>
      <c r="C11" s="121"/>
      <c r="D11" s="33" t="s">
        <v>129</v>
      </c>
      <c r="E11" s="83"/>
      <c r="F11" s="83"/>
      <c r="G11" s="83"/>
      <c r="H11" s="83"/>
      <c r="I11" s="83">
        <v>6780</v>
      </c>
      <c r="J11" s="83">
        <v>2400</v>
      </c>
      <c r="K11" s="83">
        <v>4380</v>
      </c>
      <c r="L11" s="83"/>
      <c r="M11" s="83">
        <v>6780</v>
      </c>
      <c r="N11" s="83">
        <v>2400</v>
      </c>
      <c r="O11" s="83">
        <v>2400</v>
      </c>
      <c r="P11" s="83"/>
      <c r="Q11" s="83">
        <v>4380</v>
      </c>
      <c r="R11" s="83"/>
      <c r="S11" s="83"/>
      <c r="T11" s="83"/>
      <c r="U11" s="83"/>
      <c r="V11" s="83"/>
    </row>
    <row r="12" spans="1:22" ht="21" customHeight="1">
      <c r="A12" s="121">
        <v>208</v>
      </c>
      <c r="B12" s="121"/>
      <c r="C12" s="121"/>
      <c r="D12" s="33" t="s">
        <v>130</v>
      </c>
      <c r="E12" s="83"/>
      <c r="F12" s="83"/>
      <c r="G12" s="83"/>
      <c r="H12" s="83"/>
      <c r="I12" s="83">
        <v>1960508.84</v>
      </c>
      <c r="J12" s="83">
        <v>1960508.84</v>
      </c>
      <c r="K12" s="83"/>
      <c r="L12" s="83"/>
      <c r="M12" s="83">
        <v>1960508.84</v>
      </c>
      <c r="N12" s="83">
        <v>1960508.84</v>
      </c>
      <c r="O12" s="83">
        <v>1960508.84</v>
      </c>
      <c r="P12" s="83"/>
      <c r="Q12" s="83"/>
      <c r="R12" s="83"/>
      <c r="S12" s="83"/>
      <c r="T12" s="83"/>
      <c r="U12" s="83"/>
      <c r="V12" s="83"/>
    </row>
    <row r="13" spans="1:22" ht="21" customHeight="1">
      <c r="A13" s="121">
        <v>20805</v>
      </c>
      <c r="B13" s="121"/>
      <c r="C13" s="121"/>
      <c r="D13" s="33" t="s">
        <v>131</v>
      </c>
      <c r="E13" s="83"/>
      <c r="F13" s="83"/>
      <c r="G13" s="83"/>
      <c r="H13" s="83"/>
      <c r="I13" s="83">
        <v>1960508.84</v>
      </c>
      <c r="J13" s="83">
        <v>1960508.84</v>
      </c>
      <c r="K13" s="83"/>
      <c r="L13" s="83"/>
      <c r="M13" s="83">
        <v>1960508.84</v>
      </c>
      <c r="N13" s="83">
        <v>1960508.84</v>
      </c>
      <c r="O13" s="83">
        <v>1960508.84</v>
      </c>
      <c r="P13" s="83"/>
      <c r="Q13" s="83"/>
      <c r="R13" s="83"/>
      <c r="S13" s="83"/>
      <c r="T13" s="83"/>
      <c r="U13" s="83"/>
      <c r="V13" s="83"/>
    </row>
    <row r="14" spans="1:22" ht="21" customHeight="1">
      <c r="A14" s="121">
        <v>2080501</v>
      </c>
      <c r="B14" s="121"/>
      <c r="C14" s="121"/>
      <c r="D14" s="33" t="s">
        <v>132</v>
      </c>
      <c r="E14" s="83"/>
      <c r="F14" s="83"/>
      <c r="G14" s="83"/>
      <c r="H14" s="83"/>
      <c r="I14" s="83">
        <v>1745066.84</v>
      </c>
      <c r="J14" s="83">
        <v>1745066.84</v>
      </c>
      <c r="K14" s="83"/>
      <c r="L14" s="83"/>
      <c r="M14" s="83">
        <v>1745066.84</v>
      </c>
      <c r="N14" s="83">
        <v>1745066.84</v>
      </c>
      <c r="O14" s="83">
        <v>1745066.84</v>
      </c>
      <c r="P14" s="83"/>
      <c r="Q14" s="83"/>
      <c r="R14" s="83"/>
      <c r="S14" s="83"/>
      <c r="T14" s="83"/>
      <c r="U14" s="83"/>
      <c r="V14" s="83"/>
    </row>
    <row r="15" spans="1:22" ht="21" customHeight="1">
      <c r="A15" s="121">
        <v>2080502</v>
      </c>
      <c r="B15" s="121"/>
      <c r="C15" s="121"/>
      <c r="D15" s="33" t="s">
        <v>133</v>
      </c>
      <c r="E15" s="83"/>
      <c r="F15" s="83"/>
      <c r="G15" s="83"/>
      <c r="H15" s="83"/>
      <c r="I15" s="83">
        <v>215442</v>
      </c>
      <c r="J15" s="83">
        <v>215442</v>
      </c>
      <c r="K15" s="83"/>
      <c r="L15" s="83"/>
      <c r="M15" s="83">
        <v>215442</v>
      </c>
      <c r="N15" s="83">
        <v>215442</v>
      </c>
      <c r="O15" s="83">
        <v>245442</v>
      </c>
      <c r="P15" s="83"/>
      <c r="Q15" s="83"/>
      <c r="R15" s="83"/>
      <c r="S15" s="83"/>
      <c r="T15" s="83"/>
      <c r="U15" s="83"/>
      <c r="V15" s="83"/>
    </row>
    <row r="16" spans="1:22" ht="21" customHeight="1">
      <c r="A16" s="121">
        <v>213</v>
      </c>
      <c r="B16" s="121"/>
      <c r="C16" s="121"/>
      <c r="D16" s="33" t="s">
        <v>141</v>
      </c>
      <c r="E16" s="83">
        <v>16996241.03</v>
      </c>
      <c r="F16" s="83">
        <v>235181.37</v>
      </c>
      <c r="G16" s="83">
        <v>16761059.66</v>
      </c>
      <c r="H16" s="83">
        <v>6661394.75</v>
      </c>
      <c r="I16" s="83">
        <v>53238498.34</v>
      </c>
      <c r="J16" s="83">
        <v>13852856.16</v>
      </c>
      <c r="K16" s="83">
        <v>39385642.18</v>
      </c>
      <c r="L16" s="83"/>
      <c r="M16" s="83">
        <v>54075381.31</v>
      </c>
      <c r="N16" s="83">
        <v>13894142.16</v>
      </c>
      <c r="O16" s="83">
        <v>11188797.06</v>
      </c>
      <c r="P16" s="83">
        <v>2705345.1</v>
      </c>
      <c r="Q16" s="83">
        <v>40181239.15</v>
      </c>
      <c r="R16" s="83">
        <v>715199</v>
      </c>
      <c r="S16" s="83">
        <v>16159358.06</v>
      </c>
      <c r="T16" s="83">
        <v>193895.37</v>
      </c>
      <c r="U16" s="83">
        <v>15965462.69</v>
      </c>
      <c r="V16" s="83">
        <v>5946195.753</v>
      </c>
    </row>
    <row r="17" spans="1:22" ht="21" customHeight="1">
      <c r="A17" s="121">
        <v>21301</v>
      </c>
      <c r="B17" s="121"/>
      <c r="C17" s="121"/>
      <c r="D17" s="33" t="s">
        <v>142</v>
      </c>
      <c r="E17" s="83"/>
      <c r="F17" s="83"/>
      <c r="G17" s="83"/>
      <c r="H17" s="83"/>
      <c r="I17" s="83">
        <v>155000</v>
      </c>
      <c r="J17" s="83"/>
      <c r="K17" s="83">
        <v>155000</v>
      </c>
      <c r="L17" s="83"/>
      <c r="M17" s="83">
        <v>155000</v>
      </c>
      <c r="N17" s="83"/>
      <c r="O17" s="83"/>
      <c r="P17" s="83"/>
      <c r="Q17" s="83">
        <v>155000</v>
      </c>
      <c r="R17" s="83"/>
      <c r="S17" s="83"/>
      <c r="T17" s="83"/>
      <c r="U17" s="83"/>
      <c r="V17" s="83"/>
    </row>
    <row r="18" spans="1:22" ht="21" customHeight="1">
      <c r="A18" s="121">
        <v>2130135</v>
      </c>
      <c r="B18" s="121"/>
      <c r="C18" s="121"/>
      <c r="D18" s="33" t="s">
        <v>143</v>
      </c>
      <c r="E18" s="83"/>
      <c r="F18" s="83"/>
      <c r="G18" s="83"/>
      <c r="H18" s="83"/>
      <c r="I18" s="83">
        <v>155000</v>
      </c>
      <c r="J18" s="83"/>
      <c r="K18" s="83">
        <v>155000</v>
      </c>
      <c r="L18" s="83"/>
      <c r="M18" s="83">
        <v>155000</v>
      </c>
      <c r="N18" s="83"/>
      <c r="O18" s="83"/>
      <c r="P18" s="83"/>
      <c r="Q18" s="83">
        <v>155000</v>
      </c>
      <c r="R18" s="83"/>
      <c r="S18" s="83"/>
      <c r="T18" s="83"/>
      <c r="U18" s="83"/>
      <c r="V18" s="83"/>
    </row>
    <row r="19" spans="1:22" ht="21" customHeight="1">
      <c r="A19" s="121">
        <v>21303</v>
      </c>
      <c r="B19" s="121"/>
      <c r="C19" s="121"/>
      <c r="D19" s="33" t="s">
        <v>144</v>
      </c>
      <c r="E19" s="83">
        <v>16996241.03</v>
      </c>
      <c r="F19" s="83">
        <v>235181.37</v>
      </c>
      <c r="G19" s="83">
        <v>16761059.66</v>
      </c>
      <c r="H19" s="83">
        <v>6661394.75</v>
      </c>
      <c r="I19" s="83">
        <v>53083498.34</v>
      </c>
      <c r="J19" s="83">
        <v>13852856.16</v>
      </c>
      <c r="K19" s="83">
        <v>39230642.18</v>
      </c>
      <c r="L19" s="83"/>
      <c r="M19" s="83">
        <v>53920381.31</v>
      </c>
      <c r="N19" s="83">
        <v>13894142.16</v>
      </c>
      <c r="O19" s="83">
        <v>11188797.06</v>
      </c>
      <c r="P19" s="83">
        <v>2705345.1</v>
      </c>
      <c r="Q19" s="83">
        <v>40026239.15</v>
      </c>
      <c r="R19" s="83">
        <v>715199</v>
      </c>
      <c r="S19" s="83">
        <v>16159358.06</v>
      </c>
      <c r="T19" s="83">
        <v>193895.37</v>
      </c>
      <c r="U19" s="83">
        <v>15965462.69</v>
      </c>
      <c r="V19" s="83">
        <v>5946195.75</v>
      </c>
    </row>
    <row r="20" spans="1:22" ht="21" customHeight="1">
      <c r="A20" s="121">
        <v>2130301</v>
      </c>
      <c r="B20" s="121"/>
      <c r="C20" s="121"/>
      <c r="D20" s="33" t="s">
        <v>145</v>
      </c>
      <c r="E20" s="83">
        <v>235181.37</v>
      </c>
      <c r="F20" s="83">
        <v>235181.37</v>
      </c>
      <c r="G20" s="71"/>
      <c r="H20" s="83"/>
      <c r="I20" s="83">
        <v>12054853.84</v>
      </c>
      <c r="J20" s="83">
        <v>11439047.84</v>
      </c>
      <c r="K20" s="83">
        <v>615806</v>
      </c>
      <c r="L20" s="83"/>
      <c r="M20" s="83">
        <v>11888780.34</v>
      </c>
      <c r="N20" s="83">
        <v>11480333.84</v>
      </c>
      <c r="O20" s="83">
        <v>8917825.74</v>
      </c>
      <c r="P20" s="83">
        <v>2562508.1</v>
      </c>
      <c r="Q20" s="83">
        <v>408446.5</v>
      </c>
      <c r="R20" s="83"/>
      <c r="S20" s="83">
        <v>401254.87</v>
      </c>
      <c r="T20" s="83">
        <v>193895.37</v>
      </c>
      <c r="U20" s="83">
        <v>207359.5</v>
      </c>
      <c r="V20" s="83"/>
    </row>
    <row r="21" spans="1:22" ht="21" customHeight="1">
      <c r="A21" s="121">
        <v>2130302</v>
      </c>
      <c r="B21" s="121"/>
      <c r="C21" s="121"/>
      <c r="D21" s="33" t="s">
        <v>146</v>
      </c>
      <c r="E21" s="83">
        <v>145000</v>
      </c>
      <c r="F21" s="83"/>
      <c r="G21" s="83">
        <v>145000</v>
      </c>
      <c r="H21" s="83"/>
      <c r="I21" s="83">
        <v>1556000</v>
      </c>
      <c r="J21" s="83"/>
      <c r="K21" s="83">
        <v>1556000</v>
      </c>
      <c r="L21" s="83"/>
      <c r="M21" s="83">
        <v>1696995</v>
      </c>
      <c r="N21" s="83"/>
      <c r="O21" s="83"/>
      <c r="P21" s="83"/>
      <c r="Q21" s="83">
        <v>1696995</v>
      </c>
      <c r="R21" s="83"/>
      <c r="S21" s="83">
        <v>4005</v>
      </c>
      <c r="T21" s="83"/>
      <c r="U21" s="83">
        <v>4005</v>
      </c>
      <c r="V21" s="83"/>
    </row>
    <row r="22" spans="1:22" ht="21" customHeight="1">
      <c r="A22" s="121">
        <v>2130303</v>
      </c>
      <c r="B22" s="121"/>
      <c r="C22" s="121"/>
      <c r="D22" s="33" t="s">
        <v>147</v>
      </c>
      <c r="E22" s="83"/>
      <c r="F22" s="83"/>
      <c r="G22" s="71"/>
      <c r="H22" s="83"/>
      <c r="I22" s="83">
        <v>907010.67</v>
      </c>
      <c r="J22" s="83"/>
      <c r="K22" s="83">
        <v>907010.67</v>
      </c>
      <c r="L22" s="83"/>
      <c r="M22" s="83">
        <v>905000</v>
      </c>
      <c r="N22" s="83"/>
      <c r="O22" s="83"/>
      <c r="P22" s="83"/>
      <c r="Q22" s="83">
        <v>905000</v>
      </c>
      <c r="R22" s="83"/>
      <c r="S22" s="83">
        <v>2010.67</v>
      </c>
      <c r="T22" s="83"/>
      <c r="U22" s="83">
        <v>2010.67</v>
      </c>
      <c r="V22" s="83"/>
    </row>
    <row r="23" spans="1:22" ht="21" customHeight="1">
      <c r="A23" s="121">
        <v>2130304</v>
      </c>
      <c r="B23" s="121"/>
      <c r="C23" s="121"/>
      <c r="D23" s="33" t="s">
        <v>148</v>
      </c>
      <c r="E23" s="83">
        <v>24816</v>
      </c>
      <c r="F23" s="83"/>
      <c r="G23" s="83">
        <v>24816</v>
      </c>
      <c r="H23" s="83"/>
      <c r="I23" s="83">
        <v>642200</v>
      </c>
      <c r="J23" s="83"/>
      <c r="K23" s="83">
        <v>642200</v>
      </c>
      <c r="L23" s="83"/>
      <c r="M23" s="83">
        <v>633773</v>
      </c>
      <c r="N23" s="83"/>
      <c r="O23" s="83"/>
      <c r="P23" s="83"/>
      <c r="Q23" s="83">
        <v>633773</v>
      </c>
      <c r="R23" s="83"/>
      <c r="S23" s="83">
        <v>33243</v>
      </c>
      <c r="T23" s="83"/>
      <c r="U23" s="83">
        <v>33243</v>
      </c>
      <c r="V23" s="83"/>
    </row>
    <row r="24" spans="1:22" ht="21" customHeight="1">
      <c r="A24" s="121">
        <v>2130305</v>
      </c>
      <c r="B24" s="121"/>
      <c r="C24" s="121"/>
      <c r="D24" s="33" t="s">
        <v>149</v>
      </c>
      <c r="E24" s="83">
        <v>625146</v>
      </c>
      <c r="F24" s="83"/>
      <c r="G24" s="83">
        <v>625146</v>
      </c>
      <c r="H24" s="83">
        <v>625146</v>
      </c>
      <c r="I24" s="83">
        <v>100000</v>
      </c>
      <c r="J24" s="83"/>
      <c r="K24" s="83">
        <v>100000</v>
      </c>
      <c r="L24" s="83"/>
      <c r="M24" s="83">
        <v>725146</v>
      </c>
      <c r="N24" s="83"/>
      <c r="O24" s="83"/>
      <c r="P24" s="83"/>
      <c r="Q24" s="83">
        <v>725146</v>
      </c>
      <c r="R24" s="83">
        <v>625146</v>
      </c>
      <c r="S24" s="83"/>
      <c r="T24" s="83"/>
      <c r="U24" s="83"/>
      <c r="V24" s="83"/>
    </row>
    <row r="25" spans="1:22" ht="21" customHeight="1">
      <c r="A25" s="121">
        <v>2130306</v>
      </c>
      <c r="B25" s="121"/>
      <c r="C25" s="121"/>
      <c r="D25" s="33" t="s">
        <v>150</v>
      </c>
      <c r="E25" s="83"/>
      <c r="F25" s="83"/>
      <c r="G25" s="71"/>
      <c r="H25" s="83"/>
      <c r="I25" s="83">
        <v>26000</v>
      </c>
      <c r="J25" s="83"/>
      <c r="K25" s="83">
        <v>26000</v>
      </c>
      <c r="L25" s="83"/>
      <c r="M25" s="83">
        <v>26000</v>
      </c>
      <c r="N25" s="83"/>
      <c r="O25" s="83"/>
      <c r="P25" s="83"/>
      <c r="Q25" s="83">
        <v>26000</v>
      </c>
      <c r="R25" s="83"/>
      <c r="S25" s="83"/>
      <c r="T25" s="83"/>
      <c r="U25" s="83"/>
      <c r="V25" s="83"/>
    </row>
    <row r="26" spans="1:22" ht="21" customHeight="1">
      <c r="A26" s="121">
        <v>2130308</v>
      </c>
      <c r="B26" s="121"/>
      <c r="C26" s="121"/>
      <c r="D26" s="33" t="s">
        <v>151</v>
      </c>
      <c r="E26" s="83">
        <v>4450865.28</v>
      </c>
      <c r="F26" s="83"/>
      <c r="G26" s="83">
        <v>4450865.28</v>
      </c>
      <c r="H26" s="83">
        <v>4450865.28</v>
      </c>
      <c r="I26" s="83">
        <v>70000</v>
      </c>
      <c r="J26" s="83"/>
      <c r="K26" s="83">
        <v>70000</v>
      </c>
      <c r="L26" s="83"/>
      <c r="M26" s="83">
        <v>100974</v>
      </c>
      <c r="N26" s="83"/>
      <c r="O26" s="83"/>
      <c r="P26" s="83"/>
      <c r="Q26" s="83">
        <v>100974</v>
      </c>
      <c r="R26" s="83">
        <v>90053</v>
      </c>
      <c r="S26" s="83">
        <v>4419891.28</v>
      </c>
      <c r="T26" s="83"/>
      <c r="U26" s="83">
        <v>4419891.28</v>
      </c>
      <c r="V26" s="83">
        <v>4360812.28</v>
      </c>
    </row>
    <row r="27" spans="1:22" ht="21" customHeight="1">
      <c r="A27" s="121">
        <v>2130309</v>
      </c>
      <c r="B27" s="121"/>
      <c r="C27" s="121"/>
      <c r="D27" s="33" t="s">
        <v>152</v>
      </c>
      <c r="E27" s="83"/>
      <c r="F27" s="83"/>
      <c r="G27" s="83"/>
      <c r="H27" s="83"/>
      <c r="I27" s="83">
        <v>50000</v>
      </c>
      <c r="J27" s="83"/>
      <c r="K27" s="83">
        <v>50000</v>
      </c>
      <c r="L27" s="83"/>
      <c r="M27" s="83">
        <v>48206.2</v>
      </c>
      <c r="N27" s="83"/>
      <c r="O27" s="83"/>
      <c r="P27" s="83"/>
      <c r="Q27" s="83">
        <v>48206.2</v>
      </c>
      <c r="R27" s="83"/>
      <c r="S27" s="83">
        <v>1793.8</v>
      </c>
      <c r="T27" s="83"/>
      <c r="U27" s="83">
        <v>1793.8</v>
      </c>
      <c r="V27" s="83"/>
    </row>
    <row r="28" spans="1:22" ht="21" customHeight="1">
      <c r="A28" s="121">
        <v>2130310</v>
      </c>
      <c r="B28" s="121"/>
      <c r="C28" s="121"/>
      <c r="D28" s="33" t="s">
        <v>153</v>
      </c>
      <c r="E28" s="83">
        <v>2011528.62</v>
      </c>
      <c r="F28" s="83"/>
      <c r="G28" s="83">
        <v>2011528.62</v>
      </c>
      <c r="H28" s="83"/>
      <c r="I28" s="83">
        <v>13412000</v>
      </c>
      <c r="J28" s="83"/>
      <c r="K28" s="83">
        <v>13412000</v>
      </c>
      <c r="L28" s="83"/>
      <c r="M28" s="83">
        <v>14767312.8</v>
      </c>
      <c r="N28" s="83"/>
      <c r="O28" s="83"/>
      <c r="P28" s="83"/>
      <c r="Q28" s="83">
        <v>14767312.8</v>
      </c>
      <c r="R28" s="83"/>
      <c r="S28" s="83">
        <v>656215.82</v>
      </c>
      <c r="T28" s="83"/>
      <c r="U28" s="83">
        <v>656215.82</v>
      </c>
      <c r="V28" s="83"/>
    </row>
    <row r="29" spans="1:22" ht="21" customHeight="1">
      <c r="A29" s="121">
        <v>2130311</v>
      </c>
      <c r="B29" s="121"/>
      <c r="C29" s="121"/>
      <c r="D29" s="33" t="s">
        <v>174</v>
      </c>
      <c r="E29" s="83">
        <v>2156383.47</v>
      </c>
      <c r="F29" s="83"/>
      <c r="G29" s="83">
        <v>2156383.47</v>
      </c>
      <c r="H29" s="83">
        <v>1585383.47</v>
      </c>
      <c r="I29" s="83"/>
      <c r="J29" s="83"/>
      <c r="K29" s="83"/>
      <c r="L29" s="83"/>
      <c r="M29" s="83">
        <v>546699</v>
      </c>
      <c r="N29" s="83"/>
      <c r="O29" s="83"/>
      <c r="P29" s="83"/>
      <c r="Q29" s="83">
        <v>546699</v>
      </c>
      <c r="R29" s="83"/>
      <c r="S29" s="83">
        <v>1609684.47</v>
      </c>
      <c r="T29" s="83"/>
      <c r="U29" s="83">
        <v>1609684.47</v>
      </c>
      <c r="V29" s="83">
        <v>1585383.473</v>
      </c>
    </row>
    <row r="30" spans="1:22" ht="21" customHeight="1">
      <c r="A30" s="121">
        <v>2130314</v>
      </c>
      <c r="B30" s="121"/>
      <c r="C30" s="121"/>
      <c r="D30" s="33" t="s">
        <v>154</v>
      </c>
      <c r="E30" s="83">
        <v>2122725</v>
      </c>
      <c r="F30" s="83"/>
      <c r="G30" s="83">
        <v>2122725</v>
      </c>
      <c r="H30" s="83"/>
      <c r="I30" s="83">
        <v>1435800</v>
      </c>
      <c r="J30" s="83"/>
      <c r="K30" s="83">
        <v>1435800</v>
      </c>
      <c r="L30" s="83"/>
      <c r="M30" s="83">
        <v>2520945</v>
      </c>
      <c r="N30" s="83"/>
      <c r="O30" s="83"/>
      <c r="P30" s="83"/>
      <c r="Q30" s="83">
        <v>2520945</v>
      </c>
      <c r="R30" s="83"/>
      <c r="S30" s="83">
        <v>1037580</v>
      </c>
      <c r="T30" s="83"/>
      <c r="U30" s="83">
        <v>1037580</v>
      </c>
      <c r="V30" s="83"/>
    </row>
    <row r="31" spans="1:22" ht="21" customHeight="1">
      <c r="A31" s="121">
        <v>2130315</v>
      </c>
      <c r="B31" s="121"/>
      <c r="C31" s="121"/>
      <c r="D31" s="33" t="s">
        <v>155</v>
      </c>
      <c r="E31" s="83"/>
      <c r="F31" s="83"/>
      <c r="G31" s="83"/>
      <c r="H31" s="83"/>
      <c r="I31" s="83">
        <v>810000</v>
      </c>
      <c r="J31" s="83"/>
      <c r="K31" s="83">
        <v>810000</v>
      </c>
      <c r="L31" s="83"/>
      <c r="M31" s="83">
        <v>670000</v>
      </c>
      <c r="N31" s="83"/>
      <c r="O31" s="83"/>
      <c r="P31" s="83"/>
      <c r="Q31" s="83">
        <v>670000</v>
      </c>
      <c r="R31" s="83"/>
      <c r="S31" s="83">
        <v>140000</v>
      </c>
      <c r="T31" s="83"/>
      <c r="U31" s="83">
        <v>140000</v>
      </c>
      <c r="V31" s="83"/>
    </row>
    <row r="32" spans="1:22" ht="21" customHeight="1">
      <c r="A32" s="121">
        <v>2130316</v>
      </c>
      <c r="B32" s="121"/>
      <c r="C32" s="121"/>
      <c r="D32" s="33" t="s">
        <v>156</v>
      </c>
      <c r="E32" s="83">
        <v>50000</v>
      </c>
      <c r="F32" s="83"/>
      <c r="G32" s="83">
        <v>50000</v>
      </c>
      <c r="H32" s="83"/>
      <c r="I32" s="83">
        <v>1080000</v>
      </c>
      <c r="J32" s="83"/>
      <c r="K32" s="83">
        <v>1080000</v>
      </c>
      <c r="L32" s="83"/>
      <c r="M32" s="83">
        <v>1044018</v>
      </c>
      <c r="N32" s="83"/>
      <c r="O32" s="83"/>
      <c r="P32" s="83"/>
      <c r="Q32" s="83">
        <v>1044018</v>
      </c>
      <c r="R32" s="83"/>
      <c r="S32" s="83">
        <v>85982</v>
      </c>
      <c r="T32" s="83"/>
      <c r="U32" s="83">
        <v>85982</v>
      </c>
      <c r="V32" s="83"/>
    </row>
    <row r="33" spans="1:22" ht="21" customHeight="1">
      <c r="A33" s="121">
        <v>2130317</v>
      </c>
      <c r="B33" s="121"/>
      <c r="C33" s="121"/>
      <c r="D33" s="33" t="s">
        <v>157</v>
      </c>
      <c r="E33" s="83"/>
      <c r="F33" s="83"/>
      <c r="G33" s="83"/>
      <c r="H33" s="83"/>
      <c r="I33" s="83">
        <v>250000</v>
      </c>
      <c r="J33" s="83"/>
      <c r="K33" s="83">
        <v>250000</v>
      </c>
      <c r="L33" s="83"/>
      <c r="M33" s="83">
        <v>100000</v>
      </c>
      <c r="N33" s="83"/>
      <c r="O33" s="83"/>
      <c r="P33" s="83"/>
      <c r="Q33" s="83">
        <v>100000</v>
      </c>
      <c r="R33" s="83"/>
      <c r="S33" s="83">
        <v>150000</v>
      </c>
      <c r="T33" s="83"/>
      <c r="U33" s="83">
        <v>150000</v>
      </c>
      <c r="V33" s="83"/>
    </row>
    <row r="34" spans="1:22" ht="21" customHeight="1">
      <c r="A34" s="121">
        <v>2130331</v>
      </c>
      <c r="B34" s="121"/>
      <c r="C34" s="121"/>
      <c r="D34" s="33" t="s">
        <v>158</v>
      </c>
      <c r="E34" s="83">
        <v>4434060.29</v>
      </c>
      <c r="F34" s="83"/>
      <c r="G34" s="83">
        <v>4434060.29</v>
      </c>
      <c r="H34" s="83"/>
      <c r="I34" s="83">
        <v>12095825.51</v>
      </c>
      <c r="J34" s="83"/>
      <c r="K34" s="83">
        <v>12095825.51</v>
      </c>
      <c r="L34" s="83"/>
      <c r="M34" s="83">
        <v>9788044.65</v>
      </c>
      <c r="N34" s="83"/>
      <c r="O34" s="83"/>
      <c r="P34" s="83"/>
      <c r="Q34" s="83">
        <v>9788044.65</v>
      </c>
      <c r="R34" s="83"/>
      <c r="S34" s="83">
        <v>6741841.15</v>
      </c>
      <c r="T34" s="83"/>
      <c r="U34" s="83">
        <v>6741841.15</v>
      </c>
      <c r="V34" s="83"/>
    </row>
    <row r="35" spans="1:22" ht="21" customHeight="1">
      <c r="A35" s="121">
        <v>2130399</v>
      </c>
      <c r="B35" s="121"/>
      <c r="C35" s="121"/>
      <c r="D35" s="33" t="s">
        <v>159</v>
      </c>
      <c r="E35" s="83">
        <v>740535</v>
      </c>
      <c r="F35" s="83"/>
      <c r="G35" s="83">
        <v>740535</v>
      </c>
      <c r="H35" s="83"/>
      <c r="I35" s="83">
        <v>8593808.32</v>
      </c>
      <c r="J35" s="83">
        <v>2413808.32</v>
      </c>
      <c r="K35" s="83">
        <v>6180000</v>
      </c>
      <c r="L35" s="83"/>
      <c r="M35" s="83">
        <v>8458487.32</v>
      </c>
      <c r="N35" s="83">
        <v>2413808.32</v>
      </c>
      <c r="O35" s="83">
        <v>2270971.32</v>
      </c>
      <c r="P35" s="83">
        <v>142837</v>
      </c>
      <c r="Q35" s="83">
        <v>6044679</v>
      </c>
      <c r="R35" s="83"/>
      <c r="S35" s="83">
        <v>875856</v>
      </c>
      <c r="T35" s="83"/>
      <c r="U35" s="83">
        <v>875856</v>
      </c>
      <c r="V35" s="83"/>
    </row>
    <row r="36" spans="1:22" ht="21" customHeight="1">
      <c r="A36" s="121">
        <v>220</v>
      </c>
      <c r="B36" s="121"/>
      <c r="C36" s="121"/>
      <c r="D36" s="33" t="s">
        <v>165</v>
      </c>
      <c r="E36" s="83">
        <v>147412</v>
      </c>
      <c r="F36" s="83"/>
      <c r="G36" s="83">
        <v>147412</v>
      </c>
      <c r="H36" s="83"/>
      <c r="I36" s="83">
        <v>330000</v>
      </c>
      <c r="J36" s="83"/>
      <c r="K36" s="83">
        <v>330000</v>
      </c>
      <c r="L36" s="83"/>
      <c r="M36" s="83">
        <v>85070.76</v>
      </c>
      <c r="N36" s="83"/>
      <c r="O36" s="83"/>
      <c r="P36" s="83"/>
      <c r="Q36" s="83">
        <v>85070.76</v>
      </c>
      <c r="R36" s="83"/>
      <c r="S36" s="84">
        <v>392341.24</v>
      </c>
      <c r="T36" s="83"/>
      <c r="U36" s="83">
        <v>392341.24</v>
      </c>
      <c r="V36" s="83"/>
    </row>
    <row r="37" spans="1:22" ht="21" customHeight="1">
      <c r="A37" s="121">
        <v>22001</v>
      </c>
      <c r="B37" s="121"/>
      <c r="C37" s="121"/>
      <c r="D37" s="33" t="s">
        <v>166</v>
      </c>
      <c r="E37" s="83">
        <v>147412</v>
      </c>
      <c r="F37" s="83"/>
      <c r="G37" s="83">
        <v>147412</v>
      </c>
      <c r="H37" s="83"/>
      <c r="I37" s="83">
        <v>330000</v>
      </c>
      <c r="J37" s="83"/>
      <c r="K37" s="83">
        <v>330000</v>
      </c>
      <c r="L37" s="83"/>
      <c r="M37" s="83">
        <v>85070.76</v>
      </c>
      <c r="N37" s="83"/>
      <c r="O37" s="83"/>
      <c r="P37" s="83"/>
      <c r="Q37" s="83">
        <v>85070.76</v>
      </c>
      <c r="R37" s="83"/>
      <c r="S37" s="83">
        <v>392341.24</v>
      </c>
      <c r="T37" s="83"/>
      <c r="U37" s="83">
        <v>392341.24</v>
      </c>
      <c r="V37" s="83"/>
    </row>
    <row r="38" spans="1:22" ht="21" customHeight="1">
      <c r="A38" s="121">
        <v>2200120</v>
      </c>
      <c r="B38" s="121"/>
      <c r="C38" s="121"/>
      <c r="D38" s="33" t="s">
        <v>167</v>
      </c>
      <c r="E38" s="83">
        <v>147412</v>
      </c>
      <c r="F38" s="83"/>
      <c r="G38" s="83">
        <v>147412</v>
      </c>
      <c r="H38" s="83"/>
      <c r="I38" s="83">
        <v>330000</v>
      </c>
      <c r="J38" s="83"/>
      <c r="K38" s="83">
        <v>330000</v>
      </c>
      <c r="L38" s="83"/>
      <c r="M38" s="83">
        <v>85070.76</v>
      </c>
      <c r="N38" s="83"/>
      <c r="O38" s="83"/>
      <c r="P38" s="83"/>
      <c r="Q38" s="83">
        <v>85070.76</v>
      </c>
      <c r="R38" s="83"/>
      <c r="S38" s="83">
        <v>392341.24</v>
      </c>
      <c r="T38" s="83"/>
      <c r="U38" s="83">
        <v>392341.24</v>
      </c>
      <c r="V38" s="83"/>
    </row>
    <row r="39" spans="1:22" ht="21" customHeight="1">
      <c r="A39" s="121">
        <v>221</v>
      </c>
      <c r="B39" s="121"/>
      <c r="C39" s="121"/>
      <c r="D39" s="33" t="s">
        <v>168</v>
      </c>
      <c r="E39" s="83"/>
      <c r="F39" s="83"/>
      <c r="G39" s="83"/>
      <c r="H39" s="83"/>
      <c r="I39" s="83">
        <v>831496</v>
      </c>
      <c r="J39" s="83">
        <v>831496</v>
      </c>
      <c r="K39" s="83"/>
      <c r="L39" s="83"/>
      <c r="M39" s="83">
        <v>831496</v>
      </c>
      <c r="N39" s="83">
        <v>831496</v>
      </c>
      <c r="O39" s="83">
        <v>831496</v>
      </c>
      <c r="P39" s="83"/>
      <c r="Q39" s="83"/>
      <c r="R39" s="83"/>
      <c r="S39" s="83"/>
      <c r="T39" s="83"/>
      <c r="U39" s="83"/>
      <c r="V39" s="83"/>
    </row>
    <row r="40" spans="1:22" ht="21" customHeight="1">
      <c r="A40" s="121">
        <v>22102</v>
      </c>
      <c r="B40" s="121"/>
      <c r="C40" s="121"/>
      <c r="D40" s="33" t="s">
        <v>169</v>
      </c>
      <c r="E40" s="83"/>
      <c r="F40" s="83"/>
      <c r="G40" s="83"/>
      <c r="H40" s="83"/>
      <c r="I40" s="83">
        <v>831496</v>
      </c>
      <c r="J40" s="83">
        <v>831496</v>
      </c>
      <c r="K40" s="83"/>
      <c r="L40" s="83"/>
      <c r="M40" s="83">
        <v>831496</v>
      </c>
      <c r="N40" s="83">
        <v>831496</v>
      </c>
      <c r="O40" s="83">
        <v>831496</v>
      </c>
      <c r="P40" s="83"/>
      <c r="Q40" s="83"/>
      <c r="R40" s="83"/>
      <c r="S40" s="83"/>
      <c r="T40" s="83"/>
      <c r="U40" s="83"/>
      <c r="V40" s="83"/>
    </row>
    <row r="41" spans="1:22" ht="21" customHeight="1">
      <c r="A41" s="121">
        <v>2210201</v>
      </c>
      <c r="B41" s="121"/>
      <c r="C41" s="121"/>
      <c r="D41" s="33" t="s">
        <v>170</v>
      </c>
      <c r="E41" s="83"/>
      <c r="F41" s="83"/>
      <c r="G41" s="83"/>
      <c r="H41" s="83"/>
      <c r="I41" s="83">
        <v>831496</v>
      </c>
      <c r="J41" s="83">
        <v>831496</v>
      </c>
      <c r="K41" s="83"/>
      <c r="L41" s="83"/>
      <c r="M41" s="83">
        <v>831496</v>
      </c>
      <c r="N41" s="83">
        <v>831496</v>
      </c>
      <c r="O41" s="83">
        <v>831496</v>
      </c>
      <c r="P41" s="83"/>
      <c r="Q41" s="83"/>
      <c r="R41" s="83"/>
      <c r="S41" s="83"/>
      <c r="T41" s="83"/>
      <c r="U41" s="83"/>
      <c r="V41" s="83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</sheetData>
  <mergeCells count="58">
    <mergeCell ref="A41:C41"/>
    <mergeCell ref="A37:C37"/>
    <mergeCell ref="A38:C38"/>
    <mergeCell ref="A39:C39"/>
    <mergeCell ref="A40:C40"/>
    <mergeCell ref="A36:C36"/>
    <mergeCell ref="A35:C35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6:C16"/>
    <mergeCell ref="A17:C17"/>
    <mergeCell ref="A18:C18"/>
    <mergeCell ref="S4:V4"/>
    <mergeCell ref="M5:M6"/>
    <mergeCell ref="E4:H4"/>
    <mergeCell ref="I4:L4"/>
    <mergeCell ref="M4:R4"/>
    <mergeCell ref="C7:C8"/>
    <mergeCell ref="D4:D6"/>
    <mergeCell ref="A1:C1"/>
    <mergeCell ref="A2:V2"/>
    <mergeCell ref="A3:D3"/>
    <mergeCell ref="U3:V3"/>
    <mergeCell ref="E5:E6"/>
    <mergeCell ref="F5:F6"/>
    <mergeCell ref="A12:C12"/>
    <mergeCell ref="A13:C13"/>
    <mergeCell ref="A14:C14"/>
    <mergeCell ref="A15:C15"/>
    <mergeCell ref="U5:V5"/>
    <mergeCell ref="A9:C9"/>
    <mergeCell ref="A10:C10"/>
    <mergeCell ref="A11:C11"/>
    <mergeCell ref="A7:A8"/>
    <mergeCell ref="B7:B8"/>
    <mergeCell ref="A4:C6"/>
    <mergeCell ref="S5:S6"/>
    <mergeCell ref="T5:T6"/>
    <mergeCell ref="G5:H5"/>
    <mergeCell ref="K5:L5"/>
    <mergeCell ref="N5:P5"/>
    <mergeCell ref="Q5:R5"/>
    <mergeCell ref="I5:I6"/>
    <mergeCell ref="J5:J6"/>
  </mergeCells>
  <printOptions horizontalCentered="1"/>
  <pageMargins left="0.19652777777777777" right="0.19652777777777777" top="1" bottom="1" header="0.5111111111111111" footer="0.5111111111111111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zoomScaleSheetLayoutView="100" workbookViewId="0" topLeftCell="A1">
      <selection activeCell="H15" sqref="H15"/>
    </sheetView>
  </sheetViews>
  <sheetFormatPr defaultColWidth="9.140625" defaultRowHeight="12.75"/>
  <cols>
    <col min="1" max="1" width="3.28125" style="0" customWidth="1"/>
    <col min="2" max="2" width="3.140625" style="0" customWidth="1"/>
    <col min="3" max="3" width="3.28125" style="0" customWidth="1"/>
    <col min="4" max="4" width="30.28125" style="0" customWidth="1"/>
    <col min="5" max="5" width="11.7109375" style="0" customWidth="1"/>
    <col min="6" max="6" width="6.140625" style="0" customWidth="1"/>
    <col min="7" max="7" width="11.421875" style="0" customWidth="1"/>
    <col min="8" max="8" width="7.140625" style="0" customWidth="1"/>
    <col min="9" max="9" width="11.8515625" style="0" customWidth="1"/>
    <col min="10" max="10" width="6.00390625" style="0" customWidth="1"/>
    <col min="11" max="11" width="10.7109375" style="0" customWidth="1"/>
    <col min="12" max="12" width="7.57421875" style="0" customWidth="1"/>
    <col min="13" max="13" width="12.28125" style="0" customWidth="1"/>
    <col min="14" max="14" width="5.8515625" style="0" customWidth="1"/>
    <col min="15" max="15" width="5.57421875" style="0" customWidth="1"/>
    <col min="16" max="16" width="6.28125" style="0" customWidth="1"/>
    <col min="17" max="17" width="11.28125" style="0" customWidth="1"/>
    <col min="18" max="18" width="6.7109375" style="0" customWidth="1"/>
    <col min="19" max="19" width="11.00390625" style="0" customWidth="1"/>
    <col min="20" max="20" width="6.7109375" style="0" customWidth="1"/>
    <col min="21" max="21" width="10.57421875" style="0" customWidth="1"/>
    <col min="22" max="22" width="7.57421875" style="0" customWidth="1"/>
  </cols>
  <sheetData>
    <row r="1" spans="1:3" ht="16.5" customHeight="1">
      <c r="A1" s="123" t="s">
        <v>111</v>
      </c>
      <c r="B1" s="131"/>
      <c r="C1" s="131"/>
    </row>
    <row r="2" spans="1:22" ht="25.5" customHeight="1">
      <c r="A2" s="142" t="s">
        <v>220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1" ht="18" customHeight="1">
      <c r="A3" s="143" t="s">
        <v>184</v>
      </c>
      <c r="B3" s="143"/>
      <c r="C3" s="143"/>
      <c r="D3" s="143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01" t="s">
        <v>1</v>
      </c>
      <c r="U3" s="101"/>
    </row>
    <row r="4" spans="1:22" s="18" customFormat="1" ht="21" customHeight="1">
      <c r="A4" s="117" t="s">
        <v>99</v>
      </c>
      <c r="B4" s="117" t="s">
        <v>3</v>
      </c>
      <c r="C4" s="117" t="s">
        <v>3</v>
      </c>
      <c r="D4" s="117" t="s">
        <v>100</v>
      </c>
      <c r="E4" s="117" t="s">
        <v>101</v>
      </c>
      <c r="F4" s="117" t="s">
        <v>3</v>
      </c>
      <c r="G4" s="117" t="s">
        <v>3</v>
      </c>
      <c r="H4" s="117" t="s">
        <v>3</v>
      </c>
      <c r="I4" s="117" t="s">
        <v>59</v>
      </c>
      <c r="J4" s="104"/>
      <c r="K4" s="104"/>
      <c r="L4" s="104" t="s">
        <v>3</v>
      </c>
      <c r="M4" s="117" t="s">
        <v>60</v>
      </c>
      <c r="N4" s="117"/>
      <c r="O4" s="117"/>
      <c r="P4" s="117" t="s">
        <v>3</v>
      </c>
      <c r="Q4" s="117" t="s">
        <v>3</v>
      </c>
      <c r="R4" s="117" t="s">
        <v>3</v>
      </c>
      <c r="S4" s="117" t="s">
        <v>102</v>
      </c>
      <c r="T4" s="117"/>
      <c r="U4" s="117"/>
      <c r="V4" s="117"/>
    </row>
    <row r="5" spans="1:22" s="18" customFormat="1" ht="21" customHeight="1">
      <c r="A5" s="117" t="s">
        <v>3</v>
      </c>
      <c r="B5" s="117" t="s">
        <v>3</v>
      </c>
      <c r="C5" s="117" t="s">
        <v>3</v>
      </c>
      <c r="D5" s="117" t="s">
        <v>3</v>
      </c>
      <c r="E5" s="117" t="s">
        <v>78</v>
      </c>
      <c r="F5" s="117" t="s">
        <v>103</v>
      </c>
      <c r="G5" s="117" t="s">
        <v>104</v>
      </c>
      <c r="H5" s="117" t="s">
        <v>3</v>
      </c>
      <c r="I5" s="105" t="s">
        <v>78</v>
      </c>
      <c r="J5" s="117" t="s">
        <v>80</v>
      </c>
      <c r="K5" s="117" t="s">
        <v>81</v>
      </c>
      <c r="L5" s="117"/>
      <c r="M5" s="106" t="s">
        <v>78</v>
      </c>
      <c r="N5" s="117" t="s">
        <v>80</v>
      </c>
      <c r="O5" s="102"/>
      <c r="P5" s="103"/>
      <c r="Q5" s="117" t="s">
        <v>81</v>
      </c>
      <c r="R5" s="117" t="s">
        <v>3</v>
      </c>
      <c r="S5" s="117" t="s">
        <v>78</v>
      </c>
      <c r="T5" s="117" t="s">
        <v>103</v>
      </c>
      <c r="U5" s="117" t="s">
        <v>104</v>
      </c>
      <c r="V5" s="117" t="s">
        <v>3</v>
      </c>
    </row>
    <row r="6" spans="1:22" s="18" customFormat="1" ht="43.5" customHeight="1">
      <c r="A6" s="117" t="s">
        <v>3</v>
      </c>
      <c r="B6" s="117" t="s">
        <v>3</v>
      </c>
      <c r="C6" s="117" t="s">
        <v>3</v>
      </c>
      <c r="D6" s="117" t="s">
        <v>3</v>
      </c>
      <c r="E6" s="117" t="s">
        <v>3</v>
      </c>
      <c r="F6" s="117" t="s">
        <v>3</v>
      </c>
      <c r="G6" s="20" t="s">
        <v>105</v>
      </c>
      <c r="H6" s="20" t="s">
        <v>106</v>
      </c>
      <c r="I6" s="105" t="s">
        <v>3</v>
      </c>
      <c r="J6" s="117"/>
      <c r="K6" s="20" t="s">
        <v>105</v>
      </c>
      <c r="L6" s="27" t="s">
        <v>107</v>
      </c>
      <c r="M6" s="106" t="s">
        <v>3</v>
      </c>
      <c r="N6" s="25" t="s">
        <v>105</v>
      </c>
      <c r="O6" s="20" t="s">
        <v>108</v>
      </c>
      <c r="P6" s="28" t="s">
        <v>109</v>
      </c>
      <c r="Q6" s="26" t="s">
        <v>105</v>
      </c>
      <c r="R6" s="20" t="s">
        <v>110</v>
      </c>
      <c r="S6" s="117" t="s">
        <v>3</v>
      </c>
      <c r="T6" s="117" t="s">
        <v>3</v>
      </c>
      <c r="U6" s="20" t="s">
        <v>105</v>
      </c>
      <c r="V6" s="20" t="s">
        <v>106</v>
      </c>
    </row>
    <row r="7" spans="1:22" s="88" customFormat="1" ht="21" customHeight="1">
      <c r="A7" s="117" t="s">
        <v>72</v>
      </c>
      <c r="B7" s="117" t="s">
        <v>73</v>
      </c>
      <c r="C7" s="117" t="s">
        <v>74</v>
      </c>
      <c r="D7" s="20" t="s">
        <v>9</v>
      </c>
      <c r="E7" s="21">
        <v>1</v>
      </c>
      <c r="F7" s="22" t="s">
        <v>75</v>
      </c>
      <c r="G7" s="22" t="s">
        <v>76</v>
      </c>
      <c r="H7" s="22" t="s">
        <v>77</v>
      </c>
      <c r="I7" s="22" t="s">
        <v>85</v>
      </c>
      <c r="J7" s="29">
        <v>6</v>
      </c>
      <c r="K7" s="29">
        <v>7</v>
      </c>
      <c r="L7" s="29">
        <v>8</v>
      </c>
      <c r="M7" s="22">
        <v>9</v>
      </c>
      <c r="N7" s="22">
        <v>10</v>
      </c>
      <c r="O7" s="29">
        <v>11</v>
      </c>
      <c r="P7" s="29">
        <v>12</v>
      </c>
      <c r="Q7" s="22">
        <v>13</v>
      </c>
      <c r="R7" s="22">
        <v>14</v>
      </c>
      <c r="S7" s="22">
        <v>15</v>
      </c>
      <c r="T7" s="22">
        <v>16</v>
      </c>
      <c r="U7" s="22">
        <v>17</v>
      </c>
      <c r="V7" s="22">
        <v>18</v>
      </c>
    </row>
    <row r="8" spans="1:22" s="88" customFormat="1" ht="21" customHeight="1">
      <c r="A8" s="117" t="s">
        <v>3</v>
      </c>
      <c r="B8" s="117" t="s">
        <v>3</v>
      </c>
      <c r="C8" s="117" t="s">
        <v>3</v>
      </c>
      <c r="D8" s="20" t="s">
        <v>78</v>
      </c>
      <c r="E8" s="23">
        <f>SUM(E9+E15+E20+E27+E32)</f>
        <v>16560475.61</v>
      </c>
      <c r="F8" s="23"/>
      <c r="G8" s="23">
        <f>SUM(G9+G15+G20+G27+G32)</f>
        <v>16560475.61</v>
      </c>
      <c r="H8" s="23"/>
      <c r="I8" s="89">
        <f>SUM(I9+I15+I20+I27+I32)</f>
        <v>29178200</v>
      </c>
      <c r="J8" s="23"/>
      <c r="K8" s="89">
        <f>SUM(K9+K15+K20+K27+K32)</f>
        <v>29178200</v>
      </c>
      <c r="L8" s="23"/>
      <c r="M8" s="23">
        <f>SUM(M9+M15+M20+M27+M32)</f>
        <v>23267322.700000003</v>
      </c>
      <c r="N8" s="23"/>
      <c r="O8" s="23"/>
      <c r="P8" s="23"/>
      <c r="Q8" s="23">
        <f>SUM(Q9+Q15+Q20+Q27+Q32)</f>
        <v>23267322.700000003</v>
      </c>
      <c r="R8" s="23"/>
      <c r="S8" s="23">
        <f>S9+S15+S20+S27+S32</f>
        <v>22471352.91</v>
      </c>
      <c r="T8" s="23"/>
      <c r="U8" s="23">
        <f>SUM(U9+U15+U20+U27+U32)</f>
        <v>22471352.91</v>
      </c>
      <c r="V8" s="23"/>
    </row>
    <row r="9" spans="1:22" s="19" customFormat="1" ht="21" customHeight="1">
      <c r="A9" s="100">
        <v>208</v>
      </c>
      <c r="B9" s="100"/>
      <c r="C9" s="100"/>
      <c r="D9" s="87" t="s">
        <v>185</v>
      </c>
      <c r="E9" s="24">
        <f>SUM(E10+E13)</f>
        <v>342000</v>
      </c>
      <c r="F9" s="24"/>
      <c r="G9" s="24">
        <f>SUM(G10+G13)</f>
        <v>342000</v>
      </c>
      <c r="H9" s="24"/>
      <c r="I9" s="24">
        <f>I10+I13</f>
        <v>300000</v>
      </c>
      <c r="J9" s="24"/>
      <c r="K9" s="24">
        <f>K10+K13</f>
        <v>300000</v>
      </c>
      <c r="L9" s="24"/>
      <c r="M9" s="24">
        <f>M10+M13</f>
        <v>296774.71</v>
      </c>
      <c r="N9" s="24"/>
      <c r="O9" s="24"/>
      <c r="P9" s="24"/>
      <c r="Q9" s="24">
        <f>Q10+Q13</f>
        <v>296774.71</v>
      </c>
      <c r="R9" s="24"/>
      <c r="S9" s="24">
        <f>S10+S13</f>
        <v>345225.29000000004</v>
      </c>
      <c r="T9" s="24"/>
      <c r="U9" s="24">
        <f>U10+U13</f>
        <v>345225.29000000004</v>
      </c>
      <c r="V9" s="24"/>
    </row>
    <row r="10" spans="1:22" s="19" customFormat="1" ht="21" customHeight="1">
      <c r="A10" s="100">
        <v>20822</v>
      </c>
      <c r="B10" s="100"/>
      <c r="C10" s="100"/>
      <c r="D10" s="87" t="s">
        <v>186</v>
      </c>
      <c r="E10" s="24">
        <f>SUM(E11+E12)</f>
        <v>292000</v>
      </c>
      <c r="F10" s="24"/>
      <c r="G10" s="24">
        <f>SUM(G11+G12)</f>
        <v>292000</v>
      </c>
      <c r="H10" s="24"/>
      <c r="I10" s="24">
        <f>I11+I12</f>
        <v>200000</v>
      </c>
      <c r="J10" s="24"/>
      <c r="K10" s="24">
        <f>K11+K12</f>
        <v>200000</v>
      </c>
      <c r="L10" s="24"/>
      <c r="M10" s="24">
        <f>M11+M12</f>
        <v>292000</v>
      </c>
      <c r="N10" s="24"/>
      <c r="O10" s="24"/>
      <c r="P10" s="24"/>
      <c r="Q10" s="24">
        <f>Q11+Q12</f>
        <v>292000</v>
      </c>
      <c r="R10" s="24"/>
      <c r="S10" s="24">
        <f>S11+S12</f>
        <v>200000</v>
      </c>
      <c r="T10" s="24"/>
      <c r="U10" s="24">
        <f>U11+U12</f>
        <v>200000</v>
      </c>
      <c r="V10" s="24"/>
    </row>
    <row r="11" spans="1:22" s="19" customFormat="1" ht="21" customHeight="1">
      <c r="A11" s="100">
        <v>2082202</v>
      </c>
      <c r="B11" s="100"/>
      <c r="C11" s="100"/>
      <c r="D11" s="87" t="s">
        <v>187</v>
      </c>
      <c r="E11" s="24">
        <v>200000</v>
      </c>
      <c r="F11" s="24"/>
      <c r="G11" s="24">
        <v>200000</v>
      </c>
      <c r="H11" s="24"/>
      <c r="I11" s="24">
        <v>100000</v>
      </c>
      <c r="J11" s="24"/>
      <c r="K11" s="24">
        <v>100000</v>
      </c>
      <c r="L11" s="24"/>
      <c r="M11" s="24">
        <v>200000</v>
      </c>
      <c r="N11" s="24"/>
      <c r="O11" s="24"/>
      <c r="P11" s="24"/>
      <c r="Q11" s="24">
        <v>200000</v>
      </c>
      <c r="R11" s="24"/>
      <c r="S11" s="24">
        <v>100000</v>
      </c>
      <c r="T11" s="24"/>
      <c r="U11" s="24">
        <v>100000</v>
      </c>
      <c r="V11" s="24"/>
    </row>
    <row r="12" spans="1:22" s="19" customFormat="1" ht="21" customHeight="1">
      <c r="A12" s="100">
        <v>2082299</v>
      </c>
      <c r="B12" s="100"/>
      <c r="C12" s="100"/>
      <c r="D12" s="87" t="s">
        <v>188</v>
      </c>
      <c r="E12" s="24">
        <v>92000</v>
      </c>
      <c r="F12" s="24"/>
      <c r="G12" s="24">
        <v>92000</v>
      </c>
      <c r="H12" s="24"/>
      <c r="I12" s="24">
        <v>100000</v>
      </c>
      <c r="J12" s="24"/>
      <c r="K12" s="24">
        <v>100000</v>
      </c>
      <c r="L12" s="24"/>
      <c r="M12" s="24">
        <v>92000</v>
      </c>
      <c r="N12" s="24"/>
      <c r="O12" s="24"/>
      <c r="P12" s="24"/>
      <c r="Q12" s="24">
        <v>92000</v>
      </c>
      <c r="R12" s="24"/>
      <c r="S12" s="24">
        <v>100000</v>
      </c>
      <c r="T12" s="24"/>
      <c r="U12" s="24">
        <v>100000</v>
      </c>
      <c r="V12" s="24"/>
    </row>
    <row r="13" spans="1:22" s="19" customFormat="1" ht="21" customHeight="1">
      <c r="A13" s="100">
        <v>20823</v>
      </c>
      <c r="B13" s="100"/>
      <c r="C13" s="100"/>
      <c r="D13" s="87" t="s">
        <v>189</v>
      </c>
      <c r="E13" s="24">
        <v>50000</v>
      </c>
      <c r="F13" s="24"/>
      <c r="G13" s="24">
        <v>50000</v>
      </c>
      <c r="H13" s="24"/>
      <c r="I13" s="24">
        <v>100000</v>
      </c>
      <c r="J13" s="24"/>
      <c r="K13" s="24">
        <v>100000</v>
      </c>
      <c r="L13" s="24"/>
      <c r="M13" s="24">
        <v>4774.71</v>
      </c>
      <c r="N13" s="24"/>
      <c r="O13" s="24"/>
      <c r="P13" s="24"/>
      <c r="Q13" s="24">
        <v>4774.71</v>
      </c>
      <c r="R13" s="24"/>
      <c r="S13" s="24">
        <v>145225.29</v>
      </c>
      <c r="T13" s="24"/>
      <c r="U13" s="24">
        <v>145225.29</v>
      </c>
      <c r="V13" s="24"/>
    </row>
    <row r="14" spans="1:22" s="19" customFormat="1" ht="21" customHeight="1">
      <c r="A14" s="100">
        <v>2082399</v>
      </c>
      <c r="B14" s="100"/>
      <c r="C14" s="100"/>
      <c r="D14" s="87" t="s">
        <v>190</v>
      </c>
      <c r="E14" s="24">
        <v>50000</v>
      </c>
      <c r="F14" s="24"/>
      <c r="G14" s="24">
        <v>50000</v>
      </c>
      <c r="H14" s="24"/>
      <c r="I14" s="24">
        <v>100000</v>
      </c>
      <c r="J14" s="24"/>
      <c r="K14" s="24">
        <v>100000</v>
      </c>
      <c r="L14" s="24"/>
      <c r="M14" s="24">
        <v>4774.71</v>
      </c>
      <c r="N14" s="24"/>
      <c r="O14" s="24"/>
      <c r="P14" s="24"/>
      <c r="Q14" s="24">
        <v>4774.71</v>
      </c>
      <c r="R14" s="24"/>
      <c r="S14" s="24">
        <v>145225.29</v>
      </c>
      <c r="T14" s="24"/>
      <c r="U14" s="24">
        <v>145225.29</v>
      </c>
      <c r="V14" s="24"/>
    </row>
    <row r="15" spans="1:22" s="19" customFormat="1" ht="21" customHeight="1">
      <c r="A15" s="100">
        <v>212</v>
      </c>
      <c r="B15" s="100"/>
      <c r="C15" s="100"/>
      <c r="D15" s="87" t="s">
        <v>191</v>
      </c>
      <c r="E15" s="24">
        <f>SUM(E16)</f>
        <v>10101019.7</v>
      </c>
      <c r="F15" s="24"/>
      <c r="G15" s="24">
        <f>SUM(G16)</f>
        <v>10101019.7</v>
      </c>
      <c r="H15" s="24"/>
      <c r="I15" s="24">
        <v>14848200</v>
      </c>
      <c r="J15" s="24"/>
      <c r="K15" s="24">
        <v>14848200</v>
      </c>
      <c r="L15" s="24"/>
      <c r="M15" s="24">
        <f>M16</f>
        <v>10666958.44</v>
      </c>
      <c r="N15" s="24"/>
      <c r="O15" s="24"/>
      <c r="P15" s="24"/>
      <c r="Q15" s="24">
        <f>Q16</f>
        <v>10666958.44</v>
      </c>
      <c r="R15" s="24"/>
      <c r="S15" s="24">
        <f>U15</f>
        <v>14282261.260000002</v>
      </c>
      <c r="T15" s="24"/>
      <c r="U15" s="24">
        <f>U16</f>
        <v>14282261.260000002</v>
      </c>
      <c r="V15" s="24"/>
    </row>
    <row r="16" spans="1:22" s="19" customFormat="1" ht="21" customHeight="1">
      <c r="A16" s="100">
        <v>21208</v>
      </c>
      <c r="B16" s="100"/>
      <c r="C16" s="100"/>
      <c r="D16" s="87" t="s">
        <v>192</v>
      </c>
      <c r="E16" s="24">
        <f>SUM(E17+E19)</f>
        <v>10101019.7</v>
      </c>
      <c r="F16" s="24"/>
      <c r="G16" s="24">
        <f>SUM(G17+G19)</f>
        <v>10101019.7</v>
      </c>
      <c r="H16" s="24"/>
      <c r="I16" s="24">
        <v>14848200</v>
      </c>
      <c r="J16" s="24"/>
      <c r="K16" s="24">
        <v>14848200</v>
      </c>
      <c r="L16" s="24"/>
      <c r="M16" s="24">
        <f>M17+M18+M19</f>
        <v>10666958.44</v>
      </c>
      <c r="N16" s="24"/>
      <c r="O16" s="24"/>
      <c r="P16" s="24"/>
      <c r="Q16" s="24">
        <f>Q17+Q18+Q19</f>
        <v>10666958.44</v>
      </c>
      <c r="R16" s="24"/>
      <c r="S16" s="24">
        <f>U16</f>
        <v>14282261.260000002</v>
      </c>
      <c r="T16" s="24"/>
      <c r="U16" s="24">
        <f>U17+U18+U19</f>
        <v>14282261.260000002</v>
      </c>
      <c r="V16" s="24"/>
    </row>
    <row r="17" spans="1:22" s="19" customFormat="1" ht="21" customHeight="1">
      <c r="A17" s="100">
        <v>2120803</v>
      </c>
      <c r="B17" s="100"/>
      <c r="C17" s="100"/>
      <c r="D17" s="87" t="s">
        <v>193</v>
      </c>
      <c r="E17" s="24">
        <v>5101019.7</v>
      </c>
      <c r="F17" s="24"/>
      <c r="G17" s="24">
        <v>5101019.7</v>
      </c>
      <c r="H17" s="24"/>
      <c r="I17" s="24"/>
      <c r="J17" s="24"/>
      <c r="K17" s="24"/>
      <c r="L17" s="24"/>
      <c r="M17" s="24">
        <v>2027208.25</v>
      </c>
      <c r="N17" s="24"/>
      <c r="O17" s="24"/>
      <c r="P17" s="24"/>
      <c r="Q17" s="24">
        <v>2027208.25</v>
      </c>
      <c r="R17" s="24"/>
      <c r="S17" s="24">
        <f>U17</f>
        <v>3073811.45</v>
      </c>
      <c r="T17" s="24"/>
      <c r="U17" s="24">
        <f>G17-Q17</f>
        <v>3073811.45</v>
      </c>
      <c r="V17" s="24"/>
    </row>
    <row r="18" spans="1:22" s="19" customFormat="1" ht="15" customHeight="1">
      <c r="A18" s="110">
        <v>2120812</v>
      </c>
      <c r="B18" s="111"/>
      <c r="C18" s="99"/>
      <c r="D18" s="87" t="s">
        <v>194</v>
      </c>
      <c r="E18" s="24"/>
      <c r="F18" s="24"/>
      <c r="G18" s="24"/>
      <c r="H18" s="24"/>
      <c r="I18" s="24">
        <v>14848200</v>
      </c>
      <c r="J18" s="24"/>
      <c r="K18" s="24">
        <v>14848200</v>
      </c>
      <c r="L18" s="24"/>
      <c r="M18" s="24">
        <v>8639750.19</v>
      </c>
      <c r="N18" s="24"/>
      <c r="O18" s="24"/>
      <c r="P18" s="24"/>
      <c r="Q18" s="24">
        <v>8639750.19</v>
      </c>
      <c r="R18" s="24"/>
      <c r="S18" s="24">
        <f>U18</f>
        <v>6208449.8100000005</v>
      </c>
      <c r="T18" s="24"/>
      <c r="U18" s="24">
        <f>K18-Q18</f>
        <v>6208449.8100000005</v>
      </c>
      <c r="V18" s="24"/>
    </row>
    <row r="19" spans="1:22" s="19" customFormat="1" ht="15" customHeight="1">
      <c r="A19" s="110">
        <v>2120899</v>
      </c>
      <c r="B19" s="111"/>
      <c r="C19" s="99"/>
      <c r="D19" s="87" t="s">
        <v>195</v>
      </c>
      <c r="E19" s="24">
        <v>5000000</v>
      </c>
      <c r="F19" s="24"/>
      <c r="G19" s="24">
        <v>5000000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>
        <v>5000000</v>
      </c>
      <c r="T19" s="24"/>
      <c r="U19" s="24">
        <v>5000000</v>
      </c>
      <c r="V19" s="24"/>
    </row>
    <row r="20" spans="1:22" s="19" customFormat="1" ht="15" customHeight="1">
      <c r="A20" s="100">
        <v>213</v>
      </c>
      <c r="B20" s="100"/>
      <c r="C20" s="100"/>
      <c r="D20" s="87" t="s">
        <v>196</v>
      </c>
      <c r="E20" s="24">
        <f>SUM(E21+E25)</f>
        <v>270755.23</v>
      </c>
      <c r="F20" s="24"/>
      <c r="G20" s="24">
        <f>SUM(G21+G25)</f>
        <v>270755.23</v>
      </c>
      <c r="H20" s="24"/>
      <c r="I20" s="24">
        <v>1000000</v>
      </c>
      <c r="J20" s="24"/>
      <c r="K20" s="24">
        <v>1000000</v>
      </c>
      <c r="L20" s="24"/>
      <c r="M20" s="24">
        <f>SUM(M21+M25)</f>
        <v>1118553</v>
      </c>
      <c r="N20" s="24"/>
      <c r="O20" s="24"/>
      <c r="P20" s="24"/>
      <c r="Q20" s="24">
        <f>SUM(Q21+Q25)</f>
        <v>1118553</v>
      </c>
      <c r="R20" s="24"/>
      <c r="S20" s="24">
        <v>152202.23</v>
      </c>
      <c r="T20" s="24"/>
      <c r="U20" s="24">
        <v>152202.23</v>
      </c>
      <c r="V20" s="24"/>
    </row>
    <row r="21" spans="1:22" s="19" customFormat="1" ht="15" customHeight="1">
      <c r="A21" s="100">
        <v>21364</v>
      </c>
      <c r="B21" s="100"/>
      <c r="C21" s="100"/>
      <c r="D21" s="87" t="s">
        <v>197</v>
      </c>
      <c r="E21" s="24">
        <f>SUM(E23+E22)</f>
        <v>257702.23</v>
      </c>
      <c r="F21" s="24"/>
      <c r="G21" s="24">
        <f>SUM(G23+G22)</f>
        <v>257702.23</v>
      </c>
      <c r="H21" s="24"/>
      <c r="I21" s="24">
        <v>1000000</v>
      </c>
      <c r="J21" s="24"/>
      <c r="K21" s="24">
        <v>1000000</v>
      </c>
      <c r="L21" s="24"/>
      <c r="M21" s="24">
        <f>M22+M23</f>
        <v>1105500</v>
      </c>
      <c r="N21" s="24"/>
      <c r="O21" s="24"/>
      <c r="P21" s="24"/>
      <c r="Q21" s="24">
        <f>Q22+Q23</f>
        <v>1105500</v>
      </c>
      <c r="R21" s="24"/>
      <c r="S21" s="24">
        <v>152202.23</v>
      </c>
      <c r="T21" s="24"/>
      <c r="U21" s="24">
        <v>152202.23</v>
      </c>
      <c r="V21" s="24"/>
    </row>
    <row r="22" spans="1:22" s="19" customFormat="1" ht="15" customHeight="1">
      <c r="A22" s="100">
        <v>2136401</v>
      </c>
      <c r="B22" s="100"/>
      <c r="C22" s="100"/>
      <c r="D22" s="87" t="s">
        <v>198</v>
      </c>
      <c r="E22" s="24">
        <v>100000</v>
      </c>
      <c r="F22" s="24"/>
      <c r="G22" s="24">
        <v>100000</v>
      </c>
      <c r="H22" s="24"/>
      <c r="I22" s="24">
        <v>1000000</v>
      </c>
      <c r="J22" s="24"/>
      <c r="K22" s="24">
        <v>1000000</v>
      </c>
      <c r="L22" s="24"/>
      <c r="M22" s="24">
        <v>1100000</v>
      </c>
      <c r="N22" s="24"/>
      <c r="O22" s="24"/>
      <c r="P22" s="24"/>
      <c r="Q22" s="24">
        <v>1100000</v>
      </c>
      <c r="R22" s="24"/>
      <c r="S22" s="24"/>
      <c r="T22" s="24"/>
      <c r="U22" s="24"/>
      <c r="V22" s="24"/>
    </row>
    <row r="23" spans="1:22" s="19" customFormat="1" ht="15" customHeight="1">
      <c r="A23" s="100">
        <v>2136499</v>
      </c>
      <c r="B23" s="100"/>
      <c r="C23" s="100"/>
      <c r="D23" s="87" t="s">
        <v>199</v>
      </c>
      <c r="E23" s="24">
        <v>157702.23</v>
      </c>
      <c r="F23" s="24"/>
      <c r="G23" s="24">
        <v>157702.23</v>
      </c>
      <c r="H23" s="24"/>
      <c r="I23" s="24"/>
      <c r="J23" s="24"/>
      <c r="K23" s="24"/>
      <c r="L23" s="24"/>
      <c r="M23" s="24">
        <v>5500</v>
      </c>
      <c r="N23" s="24"/>
      <c r="O23" s="24"/>
      <c r="P23" s="24"/>
      <c r="Q23" s="24">
        <v>5500</v>
      </c>
      <c r="R23" s="24"/>
      <c r="S23" s="24">
        <f>U23</f>
        <v>152202.23</v>
      </c>
      <c r="T23" s="24"/>
      <c r="U23" s="24">
        <f>U24</f>
        <v>152202.23</v>
      </c>
      <c r="V23" s="24"/>
    </row>
    <row r="24" spans="1:22" s="19" customFormat="1" ht="15" customHeight="1">
      <c r="A24" s="100">
        <v>2136499</v>
      </c>
      <c r="B24" s="100"/>
      <c r="C24" s="100"/>
      <c r="D24" s="87" t="s">
        <v>199</v>
      </c>
      <c r="E24" s="24">
        <v>157702.23</v>
      </c>
      <c r="F24" s="24"/>
      <c r="G24" s="24">
        <v>157702.23</v>
      </c>
      <c r="H24" s="24"/>
      <c r="I24" s="24"/>
      <c r="J24" s="24"/>
      <c r="K24" s="24"/>
      <c r="L24" s="24"/>
      <c r="M24" s="24">
        <v>5500</v>
      </c>
      <c r="N24" s="24"/>
      <c r="O24" s="24"/>
      <c r="P24" s="24"/>
      <c r="Q24" s="24">
        <v>5500</v>
      </c>
      <c r="R24" s="24"/>
      <c r="S24" s="24">
        <f>U24</f>
        <v>152202.23</v>
      </c>
      <c r="T24" s="24"/>
      <c r="U24" s="24">
        <f>G24-Q24</f>
        <v>152202.23</v>
      </c>
      <c r="V24" s="24"/>
    </row>
    <row r="25" spans="1:22" s="19" customFormat="1" ht="15" customHeight="1">
      <c r="A25" s="100">
        <v>21366</v>
      </c>
      <c r="B25" s="100"/>
      <c r="C25" s="100"/>
      <c r="D25" s="87" t="s">
        <v>200</v>
      </c>
      <c r="E25" s="24">
        <v>13053</v>
      </c>
      <c r="F25" s="24"/>
      <c r="G25" s="24">
        <v>13053</v>
      </c>
      <c r="H25" s="24"/>
      <c r="I25" s="24"/>
      <c r="J25" s="24"/>
      <c r="K25" s="24"/>
      <c r="L25" s="24"/>
      <c r="M25" s="24">
        <v>13053</v>
      </c>
      <c r="N25" s="24"/>
      <c r="O25" s="24"/>
      <c r="P25" s="24"/>
      <c r="Q25" s="24">
        <v>13053</v>
      </c>
      <c r="R25" s="24"/>
      <c r="S25" s="24"/>
      <c r="T25" s="24"/>
      <c r="U25" s="24"/>
      <c r="V25" s="24"/>
    </row>
    <row r="26" spans="1:22" s="19" customFormat="1" ht="15" customHeight="1">
      <c r="A26" s="100">
        <v>2136601</v>
      </c>
      <c r="B26" s="100"/>
      <c r="C26" s="100"/>
      <c r="D26" s="87" t="s">
        <v>187</v>
      </c>
      <c r="E26" s="24">
        <v>13053</v>
      </c>
      <c r="F26" s="24"/>
      <c r="G26" s="24">
        <v>13053</v>
      </c>
      <c r="H26" s="24"/>
      <c r="I26" s="24"/>
      <c r="J26" s="24"/>
      <c r="K26" s="24"/>
      <c r="L26" s="24"/>
      <c r="M26" s="24">
        <v>13053</v>
      </c>
      <c r="N26" s="24"/>
      <c r="O26" s="24"/>
      <c r="P26" s="24"/>
      <c r="Q26" s="24">
        <v>13053</v>
      </c>
      <c r="R26" s="24"/>
      <c r="S26" s="24"/>
      <c r="T26" s="24"/>
      <c r="U26" s="24"/>
      <c r="V26" s="24"/>
    </row>
    <row r="27" spans="1:22" s="19" customFormat="1" ht="15" customHeight="1">
      <c r="A27" s="100">
        <v>215</v>
      </c>
      <c r="B27" s="100"/>
      <c r="C27" s="100"/>
      <c r="D27" s="87" t="s">
        <v>201</v>
      </c>
      <c r="E27" s="24">
        <v>5846700.68</v>
      </c>
      <c r="F27" s="24"/>
      <c r="G27" s="24">
        <v>5846700.68</v>
      </c>
      <c r="H27" s="24"/>
      <c r="I27" s="24">
        <f>I28</f>
        <v>13000000</v>
      </c>
      <c r="J27" s="24"/>
      <c r="K27" s="24">
        <f>K28</f>
        <v>13000000</v>
      </c>
      <c r="L27" s="24"/>
      <c r="M27" s="24">
        <f>M28</f>
        <v>11185036.55</v>
      </c>
      <c r="N27" s="24"/>
      <c r="O27" s="24"/>
      <c r="P27" s="24"/>
      <c r="Q27" s="24">
        <f>Q28</f>
        <v>11185036.55</v>
      </c>
      <c r="R27" s="24"/>
      <c r="S27" s="24">
        <f>SUM(S28)</f>
        <v>7661664.13</v>
      </c>
      <c r="T27" s="24"/>
      <c r="U27" s="24">
        <f>U28</f>
        <v>7661664.13</v>
      </c>
      <c r="V27" s="24"/>
    </row>
    <row r="28" spans="1:22" s="19" customFormat="1" ht="15" customHeight="1">
      <c r="A28" s="100">
        <v>21563</v>
      </c>
      <c r="B28" s="100"/>
      <c r="C28" s="100"/>
      <c r="D28" s="87" t="s">
        <v>202</v>
      </c>
      <c r="E28" s="24">
        <v>5846700.68</v>
      </c>
      <c r="F28" s="24"/>
      <c r="G28" s="24">
        <v>5846700.68</v>
      </c>
      <c r="H28" s="24"/>
      <c r="I28" s="24">
        <f>SUM(I29:I30)</f>
        <v>13000000</v>
      </c>
      <c r="J28" s="24"/>
      <c r="K28" s="24">
        <f>SUM(K29:K30)</f>
        <v>13000000</v>
      </c>
      <c r="L28" s="24"/>
      <c r="M28" s="24">
        <f>SUM(M29:M31)</f>
        <v>11185036.55</v>
      </c>
      <c r="N28" s="24"/>
      <c r="O28" s="24"/>
      <c r="P28" s="24"/>
      <c r="Q28" s="24">
        <f>SUM(Q29:Q31)</f>
        <v>11185036.55</v>
      </c>
      <c r="R28" s="24"/>
      <c r="S28" s="24">
        <f>SUM(S29:S31)</f>
        <v>7661664.13</v>
      </c>
      <c r="T28" s="24"/>
      <c r="U28" s="24">
        <f>SUM(U29:U31)</f>
        <v>7661664.13</v>
      </c>
      <c r="V28" s="24"/>
    </row>
    <row r="29" spans="1:22" s="19" customFormat="1" ht="15" customHeight="1">
      <c r="A29" s="100">
        <v>2156301</v>
      </c>
      <c r="B29" s="100"/>
      <c r="C29" s="100"/>
      <c r="D29" s="87" t="s">
        <v>203</v>
      </c>
      <c r="E29" s="24"/>
      <c r="F29" s="24"/>
      <c r="G29" s="24"/>
      <c r="H29" s="24"/>
      <c r="I29" s="24">
        <v>10000000</v>
      </c>
      <c r="J29" s="24"/>
      <c r="K29" s="24">
        <v>10000000</v>
      </c>
      <c r="L29" s="24"/>
      <c r="M29" s="24">
        <v>4471875</v>
      </c>
      <c r="N29" s="24"/>
      <c r="O29" s="24"/>
      <c r="P29" s="24"/>
      <c r="Q29" s="24">
        <v>4471875</v>
      </c>
      <c r="R29" s="24"/>
      <c r="S29" s="24">
        <v>5528125</v>
      </c>
      <c r="T29" s="24"/>
      <c r="U29" s="24">
        <v>5528125</v>
      </c>
      <c r="V29" s="24"/>
    </row>
    <row r="30" spans="1:22" s="19" customFormat="1" ht="15" customHeight="1">
      <c r="A30" s="110">
        <v>2156302</v>
      </c>
      <c r="B30" s="111"/>
      <c r="C30" s="99"/>
      <c r="D30" s="87" t="s">
        <v>204</v>
      </c>
      <c r="E30" s="24"/>
      <c r="F30" s="24"/>
      <c r="G30" s="24"/>
      <c r="H30" s="24"/>
      <c r="I30" s="24">
        <v>3000000</v>
      </c>
      <c r="J30" s="24"/>
      <c r="K30" s="24">
        <v>3000000</v>
      </c>
      <c r="L30" s="24"/>
      <c r="M30" s="24">
        <v>1127993.24</v>
      </c>
      <c r="N30" s="24"/>
      <c r="O30" s="24"/>
      <c r="P30" s="24"/>
      <c r="Q30" s="24">
        <v>1127993.24</v>
      </c>
      <c r="R30" s="24"/>
      <c r="S30" s="24">
        <v>1872006.76</v>
      </c>
      <c r="T30" s="24"/>
      <c r="U30" s="24">
        <v>1872006.76</v>
      </c>
      <c r="V30" s="24"/>
    </row>
    <row r="31" spans="1:22" s="19" customFormat="1" ht="15" customHeight="1">
      <c r="A31" s="110">
        <v>2156399</v>
      </c>
      <c r="B31" s="111"/>
      <c r="C31" s="99"/>
      <c r="D31" s="87" t="s">
        <v>205</v>
      </c>
      <c r="E31" s="24">
        <v>5846700.68</v>
      </c>
      <c r="F31" s="24"/>
      <c r="G31" s="24">
        <v>5846700.68</v>
      </c>
      <c r="H31" s="24"/>
      <c r="I31" s="24"/>
      <c r="J31" s="24"/>
      <c r="K31" s="24"/>
      <c r="L31" s="24"/>
      <c r="M31" s="24">
        <v>5585168.31</v>
      </c>
      <c r="N31" s="24"/>
      <c r="O31" s="24"/>
      <c r="P31" s="24"/>
      <c r="Q31" s="24">
        <v>5585168.31</v>
      </c>
      <c r="R31" s="24"/>
      <c r="S31" s="24">
        <f>U31</f>
        <v>261532.3700000001</v>
      </c>
      <c r="T31" s="24"/>
      <c r="U31" s="24">
        <f>G31-Q31</f>
        <v>261532.3700000001</v>
      </c>
      <c r="V31" s="24"/>
    </row>
    <row r="32" spans="1:22" s="19" customFormat="1" ht="15" customHeight="1">
      <c r="A32" s="100">
        <v>229</v>
      </c>
      <c r="B32" s="100"/>
      <c r="C32" s="100"/>
      <c r="D32" s="87" t="s">
        <v>206</v>
      </c>
      <c r="E32" s="24"/>
      <c r="F32" s="24"/>
      <c r="G32" s="24"/>
      <c r="H32" s="24"/>
      <c r="I32" s="24">
        <f>SUM(I33)</f>
        <v>30000</v>
      </c>
      <c r="J32" s="24"/>
      <c r="K32" s="24">
        <f>SUM(K33)</f>
        <v>30000</v>
      </c>
      <c r="L32" s="24"/>
      <c r="M32" s="24"/>
      <c r="N32" s="24"/>
      <c r="O32" s="24"/>
      <c r="P32" s="24"/>
      <c r="Q32" s="24"/>
      <c r="R32" s="24"/>
      <c r="S32" s="24">
        <f>SUM(S33)</f>
        <v>30000</v>
      </c>
      <c r="T32" s="24"/>
      <c r="U32" s="24">
        <f>SUM(U33)</f>
        <v>30000</v>
      </c>
      <c r="V32" s="24"/>
    </row>
    <row r="33" spans="1:22" s="19" customFormat="1" ht="15" customHeight="1">
      <c r="A33" s="100">
        <v>22904</v>
      </c>
      <c r="B33" s="100"/>
      <c r="C33" s="100"/>
      <c r="D33" s="87" t="s">
        <v>207</v>
      </c>
      <c r="E33" s="24"/>
      <c r="F33" s="24"/>
      <c r="G33" s="24"/>
      <c r="H33" s="24"/>
      <c r="I33" s="24">
        <f>I34</f>
        <v>30000</v>
      </c>
      <c r="J33" s="24"/>
      <c r="K33" s="24">
        <f>K34</f>
        <v>30000</v>
      </c>
      <c r="L33" s="24"/>
      <c r="M33" s="24"/>
      <c r="N33" s="24"/>
      <c r="O33" s="24"/>
      <c r="P33" s="24"/>
      <c r="Q33" s="24"/>
      <c r="R33" s="24"/>
      <c r="S33" s="24">
        <f>S34</f>
        <v>30000</v>
      </c>
      <c r="T33" s="24"/>
      <c r="U33" s="24">
        <f>U34</f>
        <v>30000</v>
      </c>
      <c r="V33" s="24"/>
    </row>
    <row r="34" spans="1:22" s="19" customFormat="1" ht="15" customHeight="1">
      <c r="A34" s="110">
        <v>2290400</v>
      </c>
      <c r="B34" s="111"/>
      <c r="C34" s="99"/>
      <c r="D34" s="87" t="s">
        <v>207</v>
      </c>
      <c r="E34" s="24"/>
      <c r="F34" s="24"/>
      <c r="G34" s="24"/>
      <c r="H34" s="24"/>
      <c r="I34" s="24">
        <v>30000</v>
      </c>
      <c r="J34" s="24"/>
      <c r="K34" s="24">
        <v>30000</v>
      </c>
      <c r="L34" s="24"/>
      <c r="M34" s="24"/>
      <c r="N34" s="24"/>
      <c r="O34" s="24"/>
      <c r="P34" s="24"/>
      <c r="Q34" s="24"/>
      <c r="R34" s="24"/>
      <c r="S34" s="24">
        <v>30000</v>
      </c>
      <c r="T34" s="24"/>
      <c r="U34" s="24">
        <v>30000</v>
      </c>
      <c r="V34" s="24"/>
    </row>
    <row r="35" s="19" customFormat="1" ht="15" customHeight="1"/>
    <row r="36" s="19" customFormat="1" ht="15" customHeight="1"/>
    <row r="37" s="19" customFormat="1" ht="15" customHeight="1"/>
    <row r="38" s="19" customFormat="1" ht="15" customHeight="1"/>
    <row r="39" s="19" customFormat="1" ht="15" customHeight="1"/>
    <row r="40" s="19" customFormat="1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</sheetData>
  <mergeCells count="51">
    <mergeCell ref="A26:C26"/>
    <mergeCell ref="K5:L5"/>
    <mergeCell ref="A31:C31"/>
    <mergeCell ref="A32:C32"/>
    <mergeCell ref="A14:C14"/>
    <mergeCell ref="A17:C17"/>
    <mergeCell ref="D4:D6"/>
    <mergeCell ref="E5:E6"/>
    <mergeCell ref="A11:C11"/>
    <mergeCell ref="E4:H4"/>
    <mergeCell ref="A33:C33"/>
    <mergeCell ref="A20:C20"/>
    <mergeCell ref="A21:C21"/>
    <mergeCell ref="A22:C22"/>
    <mergeCell ref="A23:C23"/>
    <mergeCell ref="A24:C24"/>
    <mergeCell ref="A25:C25"/>
    <mergeCell ref="A30:C30"/>
    <mergeCell ref="A28:C28"/>
    <mergeCell ref="A29:C29"/>
    <mergeCell ref="S4:V4"/>
    <mergeCell ref="N5:P5"/>
    <mergeCell ref="I4:L4"/>
    <mergeCell ref="M4:R4"/>
    <mergeCell ref="I5:I6"/>
    <mergeCell ref="J5:J6"/>
    <mergeCell ref="M5:M6"/>
    <mergeCell ref="A1:C1"/>
    <mergeCell ref="A2:V2"/>
    <mergeCell ref="A3:D3"/>
    <mergeCell ref="A4:C6"/>
    <mergeCell ref="S5:S6"/>
    <mergeCell ref="T5:T6"/>
    <mergeCell ref="Q5:R5"/>
    <mergeCell ref="T3:U3"/>
    <mergeCell ref="G5:H5"/>
    <mergeCell ref="U5:V5"/>
    <mergeCell ref="F5:F6"/>
    <mergeCell ref="A10:C10"/>
    <mergeCell ref="A19:C19"/>
    <mergeCell ref="A18:C18"/>
    <mergeCell ref="A34:C34"/>
    <mergeCell ref="A7:A8"/>
    <mergeCell ref="B7:B8"/>
    <mergeCell ref="C7:C8"/>
    <mergeCell ref="A15:C15"/>
    <mergeCell ref="A12:C12"/>
    <mergeCell ref="A9:C9"/>
    <mergeCell ref="A16:C16"/>
    <mergeCell ref="A27:C27"/>
    <mergeCell ref="A13:C13"/>
  </mergeCells>
  <printOptions horizontalCentered="1"/>
  <pageMargins left="0.19652777777777777" right="0.19652777777777777" top="1" bottom="1" header="0.5111111111111111" footer="0.5111111111111111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F25" sqref="F25"/>
    </sheetView>
  </sheetViews>
  <sheetFormatPr defaultColWidth="10.28125" defaultRowHeight="12.75"/>
  <cols>
    <col min="1" max="1" width="24.28125" style="5" customWidth="1"/>
    <col min="2" max="3" width="16.8515625" style="5" customWidth="1"/>
    <col min="4" max="4" width="19.140625" style="6" customWidth="1"/>
    <col min="5" max="5" width="16.8515625" style="5" customWidth="1"/>
    <col min="6" max="6" width="17.7109375" style="6" customWidth="1"/>
    <col min="7" max="7" width="16.8515625" style="5" customWidth="1"/>
    <col min="8" max="8" width="10.28125" style="5" hidden="1" customWidth="1"/>
    <col min="9" max="16384" width="10.28125" style="5" customWidth="1"/>
  </cols>
  <sheetData>
    <row r="1" s="2" customFormat="1" ht="14.25">
      <c r="A1" s="2" t="s">
        <v>221</v>
      </c>
    </row>
    <row r="2" spans="1:7" ht="26.25" customHeight="1">
      <c r="A2" s="144" t="s">
        <v>112</v>
      </c>
      <c r="B2" s="144"/>
      <c r="C2" s="144"/>
      <c r="D2" s="144"/>
      <c r="E2" s="144"/>
      <c r="F2" s="144"/>
      <c r="G2" s="144"/>
    </row>
    <row r="3" spans="2:7" s="2" customFormat="1" ht="14.25">
      <c r="B3" s="7"/>
      <c r="C3" s="7"/>
      <c r="D3" s="7"/>
      <c r="E3" s="7"/>
      <c r="F3" s="7"/>
      <c r="G3" s="7"/>
    </row>
    <row r="4" spans="1:7" s="3" customFormat="1" ht="19.5" customHeight="1">
      <c r="A4" s="8" t="s">
        <v>182</v>
      </c>
      <c r="B4" s="7"/>
      <c r="C4" s="7"/>
      <c r="D4" s="9"/>
      <c r="E4" s="7"/>
      <c r="F4" s="9"/>
      <c r="G4" s="10" t="s">
        <v>1</v>
      </c>
    </row>
    <row r="5" spans="1:7" s="4" customFormat="1" ht="33.75" customHeight="1">
      <c r="A5" s="11" t="s">
        <v>113</v>
      </c>
      <c r="B5" s="11" t="s">
        <v>114</v>
      </c>
      <c r="C5" s="11" t="s">
        <v>115</v>
      </c>
      <c r="D5" s="12" t="s">
        <v>180</v>
      </c>
      <c r="E5" s="11" t="s">
        <v>116</v>
      </c>
      <c r="F5" s="12" t="s">
        <v>117</v>
      </c>
      <c r="G5" s="11" t="s">
        <v>118</v>
      </c>
    </row>
    <row r="6" spans="1:7" s="2" customFormat="1" ht="33.75" customHeight="1">
      <c r="A6" s="13" t="s">
        <v>119</v>
      </c>
      <c r="B6" s="90">
        <f>SUM(B7+B8+B9)</f>
        <v>1312244.71</v>
      </c>
      <c r="C6" s="90">
        <f>SUM(C7+C8+C9)</f>
        <v>1069247.17</v>
      </c>
      <c r="D6" s="90">
        <v>0.2273</v>
      </c>
      <c r="E6" s="91">
        <f>SUM(E8+E9)</f>
        <v>1241348</v>
      </c>
      <c r="F6" s="90">
        <v>0.0571</v>
      </c>
      <c r="G6" s="92"/>
    </row>
    <row r="7" spans="1:7" s="2" customFormat="1" ht="33.75" customHeight="1">
      <c r="A7" s="14" t="s">
        <v>120</v>
      </c>
      <c r="B7" s="90"/>
      <c r="C7" s="90"/>
      <c r="D7" s="90"/>
      <c r="E7" s="91"/>
      <c r="F7" s="90"/>
      <c r="G7" s="92"/>
    </row>
    <row r="8" spans="1:7" s="2" customFormat="1" ht="33.75" customHeight="1">
      <c r="A8" s="14" t="s">
        <v>121</v>
      </c>
      <c r="B8" s="90">
        <v>253827.36</v>
      </c>
      <c r="C8" s="90">
        <v>296139</v>
      </c>
      <c r="D8" s="90">
        <v>-0.14</v>
      </c>
      <c r="E8" s="91">
        <v>236911</v>
      </c>
      <c r="F8" s="90">
        <f>(B8-E8)/E8*100%</f>
        <v>0.07140386052146158</v>
      </c>
      <c r="G8" s="92"/>
    </row>
    <row r="9" spans="1:7" s="2" customFormat="1" ht="33.75" customHeight="1">
      <c r="A9" s="14" t="s">
        <v>122</v>
      </c>
      <c r="B9" s="91">
        <f>SUM(B10:B11)</f>
        <v>1058417.35</v>
      </c>
      <c r="C9" s="91">
        <f>SUM(C10:C11)</f>
        <v>773108.17</v>
      </c>
      <c r="D9" s="90">
        <f>(B9-C9)/C9</f>
        <v>0.36904173448328714</v>
      </c>
      <c r="E9" s="91">
        <f>SUM(E10:E11)</f>
        <v>1004437</v>
      </c>
      <c r="F9" s="90">
        <f>(B9-E9)/E9</f>
        <v>0.053741897202114315</v>
      </c>
      <c r="G9" s="92"/>
    </row>
    <row r="10" spans="1:7" s="2" customFormat="1" ht="33.75" customHeight="1">
      <c r="A10" s="14" t="s">
        <v>123</v>
      </c>
      <c r="B10" s="90">
        <v>850617.35</v>
      </c>
      <c r="C10" s="90">
        <v>773108.17</v>
      </c>
      <c r="D10" s="90">
        <v>0.1</v>
      </c>
      <c r="E10" s="91">
        <v>1004437</v>
      </c>
      <c r="F10" s="90">
        <f>(B10-E10)/E10*100%</f>
        <v>-0.15314016707867195</v>
      </c>
      <c r="G10" s="92"/>
    </row>
    <row r="11" spans="1:7" s="2" customFormat="1" ht="33.75" customHeight="1">
      <c r="A11" s="15" t="s">
        <v>124</v>
      </c>
      <c r="B11" s="90">
        <v>207800</v>
      </c>
      <c r="C11" s="90"/>
      <c r="D11" s="90"/>
      <c r="E11" s="91">
        <v>0</v>
      </c>
      <c r="F11" s="90"/>
      <c r="G11" s="92"/>
    </row>
  </sheetData>
  <mergeCells count="1">
    <mergeCell ref="A2:G2"/>
  </mergeCells>
  <printOptions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2014-09-09T08:35:46Z</cp:lastPrinted>
  <dcterms:created xsi:type="dcterms:W3CDTF">2014-07-11T00:26:21Z</dcterms:created>
  <dcterms:modified xsi:type="dcterms:W3CDTF">2014-09-09T08:50:00Z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